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55" windowHeight="7425" activeTab="0"/>
  </bookViews>
  <sheets>
    <sheet name="tcb" sheetId="1" r:id="rId1"/>
  </sheets>
  <definedNames>
    <definedName name="_xlnm.Print_Area" localSheetId="0">'tcb'!$A$1:$CD$69</definedName>
    <definedName name="_xlnm.Print_Titles" localSheetId="0">'tcb'!$A:$B</definedName>
  </definedNames>
  <calcPr fullCalcOnLoad="1"/>
</workbook>
</file>

<file path=xl/sharedStrings.xml><?xml version="1.0" encoding="utf-8"?>
<sst xmlns="http://schemas.openxmlformats.org/spreadsheetml/2006/main" count="493" uniqueCount="51">
  <si>
    <t>Total</t>
  </si>
  <si>
    <t>Returned</t>
  </si>
  <si>
    <t>DNR</t>
  </si>
  <si>
    <t>%DNR</t>
  </si>
  <si>
    <t>#</t>
  </si>
  <si>
    <t>%</t>
  </si>
  <si>
    <t>Tobin College of Business - Queens</t>
  </si>
  <si>
    <t>Undeclared</t>
  </si>
  <si>
    <t>ACC</t>
  </si>
  <si>
    <t>Accounting</t>
  </si>
  <si>
    <t>ACT</t>
  </si>
  <si>
    <t>Actuarial Science</t>
  </si>
  <si>
    <t>ECO</t>
  </si>
  <si>
    <t>Economics</t>
  </si>
  <si>
    <t>FIN</t>
  </si>
  <si>
    <t>Finance</t>
  </si>
  <si>
    <t>MGT</t>
  </si>
  <si>
    <t>Management</t>
  </si>
  <si>
    <t>MIS</t>
  </si>
  <si>
    <t>Management Information Systems</t>
  </si>
  <si>
    <t>MKT</t>
  </si>
  <si>
    <t>Marketing</t>
  </si>
  <si>
    <t>RMI</t>
  </si>
  <si>
    <t>Risk Management and Insurance</t>
  </si>
  <si>
    <t>Tobin College of Business - Staten Island</t>
  </si>
  <si>
    <t>Note: Please be cautious in interpreting these percent changes as some of the numbers are small.</t>
  </si>
  <si>
    <t>Tobin College of Business - Total</t>
  </si>
  <si>
    <t>10 Year Average</t>
  </si>
  <si>
    <t xml:space="preserve">       This is based on students' initial college/major when they were freshmen and if they returned the following fall regardless of college/major</t>
  </si>
  <si>
    <t>0000</t>
  </si>
  <si>
    <t>ACC2</t>
  </si>
  <si>
    <t>ECOZ</t>
  </si>
  <si>
    <t>FINY</t>
  </si>
  <si>
    <t>MGTY</t>
  </si>
  <si>
    <t>MISZ</t>
  </si>
  <si>
    <t>Accounting BS/MS</t>
  </si>
  <si>
    <t>Economics/Business Admin (MBA)</t>
  </si>
  <si>
    <t>BS Finance/MS Accounting</t>
  </si>
  <si>
    <t>BS Management/MS Accounting</t>
  </si>
  <si>
    <t>Mgt Info Systems/Business Admi</t>
  </si>
  <si>
    <t>ECOY</t>
  </si>
  <si>
    <t>Economics (BS)/Accounting</t>
  </si>
  <si>
    <t>RMIZ</t>
  </si>
  <si>
    <t>Risk Mgt and Business Admin</t>
  </si>
  <si>
    <t>ACCZ</t>
  </si>
  <si>
    <t>Accounting/Business Admin</t>
  </si>
  <si>
    <t>MKTY</t>
  </si>
  <si>
    <t>BS Marketing/MS Acct.</t>
  </si>
  <si>
    <t xml:space="preserve">       This is based on students' initial college/major when they were fall freshmen and if they returned the following fall regardless of college/major</t>
  </si>
  <si>
    <t>ACC3</t>
  </si>
  <si>
    <t>Accounting BS/ Tax/MS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</si>
</sst>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9" fontId="2" fillId="0" borderId="0" xfId="57" applyFont="1" applyFill="1" applyBorder="1" applyAlignment="1">
      <alignment/>
    </xf>
    <xf numFmtId="9" fontId="0" fillId="0" borderId="0" xfId="57" applyFont="1" applyFill="1" applyBorder="1" applyAlignment="1">
      <alignment/>
    </xf>
    <xf numFmtId="164" fontId="2" fillId="0" borderId="0" xfId="57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9" fontId="2" fillId="0" borderId="0" xfId="57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13" xfId="57" applyFont="1" applyFill="1" applyBorder="1" applyAlignment="1">
      <alignment/>
    </xf>
    <xf numFmtId="1" fontId="0" fillId="0" borderId="12" xfId="57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9" fontId="2" fillId="33" borderId="18" xfId="57" applyFont="1" applyFill="1" applyBorder="1" applyAlignment="1">
      <alignment/>
    </xf>
    <xf numFmtId="9" fontId="2" fillId="33" borderId="19" xfId="57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9" fontId="0" fillId="0" borderId="13" xfId="57" applyFont="1" applyFill="1" applyBorder="1" applyAlignment="1">
      <alignment/>
    </xf>
    <xf numFmtId="1" fontId="0" fillId="0" borderId="12" xfId="57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57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9" fontId="2" fillId="0" borderId="15" xfId="57" applyFont="1" applyBorder="1" applyAlignment="1">
      <alignment/>
    </xf>
    <xf numFmtId="0" fontId="0" fillId="0" borderId="0" xfId="0" applyNumberFormat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0" fillId="0" borderId="0" xfId="0" applyNumberFormat="1" applyAlignment="1">
      <alignment/>
    </xf>
    <xf numFmtId="1" fontId="2" fillId="33" borderId="17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36" borderId="12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9" fontId="2" fillId="36" borderId="0" xfId="57" applyFont="1" applyFill="1" applyBorder="1" applyAlignment="1">
      <alignment/>
    </xf>
    <xf numFmtId="1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Border="1" applyAlignment="1">
      <alignment/>
    </xf>
    <xf numFmtId="0" fontId="0" fillId="36" borderId="12" xfId="0" applyFill="1" applyBorder="1" applyAlignment="1">
      <alignment/>
    </xf>
    <xf numFmtId="1" fontId="0" fillId="34" borderId="17" xfId="0" applyNumberFormat="1" applyFill="1" applyBorder="1" applyAlignment="1">
      <alignment/>
    </xf>
    <xf numFmtId="1" fontId="0" fillId="34" borderId="18" xfId="0" applyNumberForma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9" fontId="2" fillId="36" borderId="18" xfId="57" applyFont="1" applyFill="1" applyBorder="1" applyAlignment="1">
      <alignment/>
    </xf>
    <xf numFmtId="9" fontId="2" fillId="36" borderId="19" xfId="57" applyFont="1" applyFill="1" applyBorder="1" applyAlignment="1">
      <alignment/>
    </xf>
    <xf numFmtId="0" fontId="2" fillId="36" borderId="0" xfId="0" applyFont="1" applyFill="1" applyAlignment="1">
      <alignment/>
    </xf>
    <xf numFmtId="9" fontId="0" fillId="37" borderId="0" xfId="57" applyFont="1" applyFill="1" applyAlignment="1">
      <alignment/>
    </xf>
    <xf numFmtId="0" fontId="0" fillId="36" borderId="0" xfId="0" applyFill="1" applyBorder="1" applyAlignment="1">
      <alignment/>
    </xf>
    <xf numFmtId="9" fontId="2" fillId="37" borderId="18" xfId="57" applyFont="1" applyFill="1" applyBorder="1" applyAlignment="1">
      <alignment/>
    </xf>
    <xf numFmtId="9" fontId="2" fillId="37" borderId="19" xfId="57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9" fontId="2" fillId="36" borderId="15" xfId="57" applyFont="1" applyFill="1" applyBorder="1" applyAlignment="1">
      <alignment/>
    </xf>
    <xf numFmtId="9" fontId="0" fillId="36" borderId="16" xfId="57" applyFont="1" applyFill="1" applyBorder="1" applyAlignment="1">
      <alignment/>
    </xf>
    <xf numFmtId="1" fontId="0" fillId="36" borderId="14" xfId="57" applyNumberFormat="1" applyFont="1" applyFill="1" applyBorder="1" applyAlignment="1">
      <alignment/>
    </xf>
    <xf numFmtId="1" fontId="2" fillId="33" borderId="18" xfId="0" applyNumberFormat="1" applyFont="1" applyFill="1" applyBorder="1" applyAlignment="1">
      <alignment/>
    </xf>
    <xf numFmtId="1" fontId="0" fillId="36" borderId="0" xfId="57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9" fontId="0" fillId="37" borderId="13" xfId="57" applyFont="1" applyFill="1" applyBorder="1" applyAlignment="1">
      <alignment/>
    </xf>
    <xf numFmtId="9" fontId="0" fillId="37" borderId="13" xfId="57" applyFont="1" applyFill="1" applyBorder="1" applyAlignment="1">
      <alignment/>
    </xf>
    <xf numFmtId="0" fontId="0" fillId="36" borderId="0" xfId="0" applyFont="1" applyFill="1" applyBorder="1" applyAlignment="1">
      <alignment/>
    </xf>
    <xf numFmtId="9" fontId="0" fillId="36" borderId="13" xfId="57" applyFont="1" applyFill="1" applyBorder="1" applyAlignment="1">
      <alignment/>
    </xf>
    <xf numFmtId="9" fontId="0" fillId="36" borderId="13" xfId="57" applyFont="1" applyFill="1" applyBorder="1" applyAlignment="1">
      <alignment/>
    </xf>
    <xf numFmtId="1" fontId="0" fillId="36" borderId="12" xfId="5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13" xfId="57" applyFont="1" applyFill="1" applyBorder="1" applyAlignment="1">
      <alignment/>
    </xf>
    <xf numFmtId="1" fontId="0" fillId="0" borderId="12" xfId="57" applyNumberFormat="1" applyFont="1" applyFill="1" applyBorder="1" applyAlignment="1">
      <alignment/>
    </xf>
    <xf numFmtId="1" fontId="0" fillId="0" borderId="0" xfId="57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36" borderId="0" xfId="5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12" xfId="0" applyFont="1" applyFill="1" applyBorder="1" applyAlignment="1" quotePrefix="1">
      <alignment/>
    </xf>
    <xf numFmtId="9" fontId="0" fillId="36" borderId="13" xfId="57" applyFont="1" applyFill="1" applyBorder="1" applyAlignment="1">
      <alignment/>
    </xf>
    <xf numFmtId="0" fontId="0" fillId="37" borderId="0" xfId="0" applyFill="1" applyAlignment="1">
      <alignment/>
    </xf>
    <xf numFmtId="0" fontId="0" fillId="37" borderId="20" xfId="0" applyFill="1" applyBorder="1" applyAlignment="1">
      <alignment/>
    </xf>
    <xf numFmtId="1" fontId="0" fillId="37" borderId="0" xfId="0" applyNumberFormat="1" applyFill="1" applyAlignment="1">
      <alignment/>
    </xf>
    <xf numFmtId="9" fontId="0" fillId="37" borderId="0" xfId="57" applyFont="1" applyFill="1" applyAlignment="1">
      <alignment/>
    </xf>
    <xf numFmtId="9" fontId="0" fillId="37" borderId="13" xfId="57" applyFont="1" applyFill="1" applyBorder="1" applyAlignment="1">
      <alignment/>
    </xf>
    <xf numFmtId="1" fontId="0" fillId="36" borderId="12" xfId="57" applyNumberFormat="1" applyFont="1" applyFill="1" applyBorder="1" applyAlignment="1">
      <alignment/>
    </xf>
    <xf numFmtId="1" fontId="0" fillId="37" borderId="17" xfId="0" applyNumberFormat="1" applyFill="1" applyBorder="1" applyAlignment="1">
      <alignment/>
    </xf>
    <xf numFmtId="1" fontId="0" fillId="37" borderId="18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2" xfId="0" applyFont="1" applyFill="1" applyBorder="1" applyAlignment="1" quotePrefix="1">
      <alignment/>
    </xf>
    <xf numFmtId="0" fontId="0" fillId="36" borderId="12" xfId="0" applyFont="1" applyFill="1" applyBorder="1" applyAlignment="1">
      <alignment/>
    </xf>
    <xf numFmtId="1" fontId="0" fillId="36" borderId="12" xfId="57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9" fontId="0" fillId="37" borderId="0" xfId="57" applyFont="1" applyFill="1" applyAlignment="1">
      <alignment/>
    </xf>
    <xf numFmtId="9" fontId="2" fillId="37" borderId="19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71"/>
  <sheetViews>
    <sheetView tabSelected="1" view="pageBreakPreview" zoomScale="110" zoomScaleSheetLayoutView="110" zoomScalePageLayoutView="0" workbookViewId="0" topLeftCell="A1">
      <pane xSplit="33" ySplit="20" topLeftCell="BO60" activePane="bottomRight" state="frozen"/>
      <selection pane="topLeft" activeCell="A1" sqref="A1"/>
      <selection pane="topRight" activeCell="AH1" sqref="AH1"/>
      <selection pane="bottomLeft" activeCell="A21" sqref="A21"/>
      <selection pane="bottomRight" activeCell="CA74" sqref="CA74"/>
    </sheetView>
  </sheetViews>
  <sheetFormatPr defaultColWidth="9.140625" defaultRowHeight="12.75"/>
  <cols>
    <col min="1" max="1" width="9.421875" style="0" bestFit="1" customWidth="1"/>
    <col min="2" max="2" width="32.28125" style="0" customWidth="1"/>
    <col min="3" max="3" width="8.00390625" style="0" hidden="1" customWidth="1"/>
    <col min="4" max="4" width="6.28125" style="0" hidden="1" customWidth="1"/>
    <col min="5" max="5" width="7.28125" style="7" hidden="1" customWidth="1"/>
    <col min="6" max="6" width="7.00390625" style="0" hidden="1" customWidth="1"/>
    <col min="7" max="7" width="8.140625" style="0" hidden="1" customWidth="1"/>
    <col min="8" max="8" width="5.7109375" style="0" hidden="1" customWidth="1"/>
    <col min="9" max="9" width="5.421875" style="0" hidden="1" customWidth="1"/>
    <col min="10" max="10" width="7.421875" style="7" hidden="1" customWidth="1"/>
    <col min="11" max="11" width="4.8515625" style="0" hidden="1" customWidth="1"/>
    <col min="12" max="12" width="6.28125" style="0" hidden="1" customWidth="1"/>
    <col min="13" max="13" width="5.57421875" style="0" hidden="1" customWidth="1"/>
    <col min="14" max="14" width="6.28125" style="0" hidden="1" customWidth="1"/>
    <col min="15" max="15" width="7.00390625" style="7" hidden="1" customWidth="1"/>
    <col min="16" max="16" width="4.8515625" style="0" hidden="1" customWidth="1"/>
    <col min="17" max="17" width="6.7109375" style="0" hidden="1" customWidth="1"/>
    <col min="18" max="18" width="6.28125" style="0" hidden="1" customWidth="1"/>
    <col min="19" max="19" width="5.8515625" style="0" hidden="1" customWidth="1"/>
    <col min="20" max="20" width="7.00390625" style="7" hidden="1" customWidth="1"/>
    <col min="21" max="21" width="5.57421875" style="0" hidden="1" customWidth="1"/>
    <col min="22" max="22" width="6.7109375" style="0" hidden="1" customWidth="1"/>
    <col min="23" max="23" width="6.00390625" style="0" hidden="1" customWidth="1"/>
    <col min="24" max="24" width="5.57421875" style="0" hidden="1" customWidth="1"/>
    <col min="25" max="25" width="7.00390625" style="7" hidden="1" customWidth="1"/>
    <col min="26" max="26" width="4.8515625" style="0" hidden="1" customWidth="1"/>
    <col min="27" max="27" width="7.00390625" style="0" hidden="1" customWidth="1"/>
    <col min="28" max="28" width="5.57421875" style="0" customWidth="1"/>
    <col min="29" max="29" width="6.28125" style="0" customWidth="1"/>
    <col min="30" max="30" width="6.8515625" style="7" customWidth="1"/>
    <col min="31" max="31" width="5.8515625" style="0" customWidth="1"/>
    <col min="32" max="32" width="7.28125" style="0" customWidth="1"/>
    <col min="33" max="33" width="6.00390625" style="0" customWidth="1"/>
    <col min="34" max="34" width="6.28125" style="0" customWidth="1"/>
    <col min="35" max="35" width="6.140625" style="0" customWidth="1"/>
    <col min="36" max="36" width="6.00390625" style="0" customWidth="1"/>
    <col min="37" max="37" width="7.00390625" style="0" customWidth="1"/>
    <col min="38" max="38" width="6.28125" style="0" customWidth="1"/>
    <col min="39" max="39" width="5.8515625" style="0" customWidth="1"/>
    <col min="40" max="40" width="6.7109375" style="0" customWidth="1"/>
    <col min="41" max="41" width="6.28125" style="0" customWidth="1"/>
    <col min="42" max="42" width="6.7109375" style="0" customWidth="1"/>
    <col min="43" max="43" width="6.28125" style="0" customWidth="1"/>
    <col min="44" max="44" width="6.00390625" style="0" customWidth="1"/>
    <col min="45" max="45" width="6.8515625" style="0" customWidth="1"/>
    <col min="46" max="46" width="5.8515625" style="0" customWidth="1"/>
    <col min="47" max="47" width="6.57421875" style="0" customWidth="1"/>
    <col min="48" max="49" width="6.28125" style="0" customWidth="1"/>
    <col min="50" max="50" width="7.28125" style="0" customWidth="1"/>
    <col min="51" max="51" width="5.57421875" style="0" customWidth="1"/>
    <col min="52" max="52" width="7.00390625" style="0" customWidth="1"/>
    <col min="53" max="54" width="6.00390625" style="0" customWidth="1"/>
    <col min="55" max="55" width="7.00390625" style="0" customWidth="1"/>
    <col min="56" max="56" width="6.7109375" style="0" customWidth="1"/>
    <col min="57" max="57" width="7.00390625" style="0" customWidth="1"/>
    <col min="58" max="59" width="6.00390625" style="0" customWidth="1"/>
    <col min="60" max="60" width="7.00390625" style="0" customWidth="1"/>
    <col min="61" max="61" width="6.7109375" style="0" customWidth="1"/>
    <col min="62" max="66" width="7.00390625" style="0" customWidth="1"/>
    <col min="67" max="67" width="8.00390625" style="0" customWidth="1"/>
    <col min="68" max="71" width="7.00390625" style="0" customWidth="1"/>
    <col min="72" max="72" width="8.00390625" style="0" customWidth="1"/>
    <col min="73" max="76" width="7.00390625" style="0" customWidth="1"/>
    <col min="77" max="77" width="8.00390625" style="0" customWidth="1"/>
    <col min="78" max="78" width="7.421875" style="0" customWidth="1"/>
    <col min="79" max="79" width="7.28125" style="0" customWidth="1"/>
    <col min="80" max="80" width="6.28125" style="0" customWidth="1"/>
    <col min="81" max="81" width="6.57421875" style="0" customWidth="1"/>
    <col min="82" max="82" width="7.7109375" style="0" customWidth="1"/>
  </cols>
  <sheetData>
    <row r="1" spans="1:89" s="6" customFormat="1" ht="13.5" customHeight="1">
      <c r="A1" s="34"/>
      <c r="B1" s="2"/>
      <c r="C1" s="2"/>
      <c r="D1" s="2"/>
      <c r="E1" s="3"/>
      <c r="F1" s="2"/>
      <c r="G1" s="4"/>
      <c r="H1" s="2"/>
      <c r="I1" s="2"/>
      <c r="J1" s="5"/>
      <c r="K1" s="2"/>
      <c r="L1" s="4"/>
      <c r="M1" s="2"/>
      <c r="N1" s="2"/>
      <c r="O1" s="5"/>
      <c r="P1" s="2"/>
      <c r="Q1" s="4"/>
      <c r="R1" s="2"/>
      <c r="S1" s="2"/>
      <c r="T1" s="5"/>
      <c r="U1" s="2"/>
      <c r="V1" s="4"/>
      <c r="W1" s="2"/>
      <c r="X1" s="2"/>
      <c r="Y1" s="5"/>
      <c r="Z1" s="2"/>
      <c r="AA1" s="4"/>
      <c r="AB1" s="2"/>
      <c r="AC1" s="2"/>
      <c r="AD1" s="5"/>
      <c r="AE1" s="2"/>
      <c r="AF1" s="4"/>
      <c r="AG1" s="2"/>
      <c r="AH1" s="2"/>
      <c r="AI1" s="5"/>
      <c r="AJ1" s="2"/>
      <c r="AK1" s="2"/>
      <c r="AL1" s="2"/>
      <c r="AM1" s="2"/>
      <c r="AN1" s="5"/>
      <c r="AO1" s="2"/>
      <c r="AP1" s="2"/>
      <c r="AQ1" s="2"/>
      <c r="AR1" s="2"/>
      <c r="AS1" s="5"/>
      <c r="AT1" s="2"/>
      <c r="AU1" s="2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/>
    </row>
    <row r="2" spans="1:94" s="7" customFormat="1" ht="13.5" thickBot="1">
      <c r="A2" s="38"/>
      <c r="B2" s="38"/>
      <c r="C2" s="38"/>
      <c r="D2" s="38"/>
      <c r="E2" s="24"/>
      <c r="F2" s="38"/>
      <c r="G2" s="24"/>
      <c r="H2" s="38"/>
      <c r="I2" s="38"/>
      <c r="J2" s="24"/>
      <c r="K2" s="38"/>
      <c r="L2" s="24"/>
      <c r="M2" s="38"/>
      <c r="N2" s="38"/>
      <c r="O2" s="24"/>
      <c r="P2" s="38"/>
      <c r="Q2" s="24"/>
      <c r="R2" s="38"/>
      <c r="S2" s="38"/>
      <c r="T2" s="24"/>
      <c r="U2" s="38"/>
      <c r="V2" s="24"/>
      <c r="W2" s="38"/>
      <c r="X2" s="38"/>
      <c r="Y2" s="24"/>
      <c r="Z2" s="38"/>
      <c r="AA2" s="24"/>
      <c r="AB2" s="41"/>
      <c r="AC2" s="41"/>
      <c r="AD2" s="42"/>
      <c r="AE2" s="41"/>
      <c r="AF2" s="42"/>
      <c r="AG2" s="38"/>
      <c r="AH2" s="38"/>
      <c r="AI2" s="24"/>
      <c r="AJ2" s="38"/>
      <c r="AK2" s="24"/>
      <c r="AL2" s="38"/>
      <c r="AM2" s="38"/>
      <c r="AN2" s="24"/>
      <c r="AO2" s="38"/>
      <c r="AP2" s="24"/>
      <c r="AQ2" s="38"/>
      <c r="AR2" s="38"/>
      <c r="AS2" s="24"/>
      <c r="AT2" s="38"/>
      <c r="AU2" s="24"/>
      <c r="AV2" s="38"/>
      <c r="AW2" s="38"/>
      <c r="AX2" s="24"/>
      <c r="AY2" s="38"/>
      <c r="AZ2" s="24"/>
      <c r="BA2" s="38"/>
      <c r="BB2" s="38"/>
      <c r="BC2" s="24"/>
      <c r="BD2" s="38"/>
      <c r="BE2" s="24"/>
      <c r="BF2" s="38"/>
      <c r="BG2" s="38"/>
      <c r="BH2" s="24"/>
      <c r="BI2" s="38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34"/>
      <c r="CA2" s="34"/>
      <c r="CB2" s="34"/>
      <c r="CC2" s="34"/>
      <c r="CD2" s="34"/>
      <c r="CE2"/>
      <c r="CF2"/>
      <c r="CG2"/>
      <c r="CH2"/>
      <c r="CI2"/>
      <c r="CJ2"/>
      <c r="CK2"/>
      <c r="CL2"/>
      <c r="CM2"/>
      <c r="CN2"/>
      <c r="CO2"/>
      <c r="CP2"/>
    </row>
    <row r="3" spans="1:94" s="7" customFormat="1" ht="12.75">
      <c r="A3" s="8"/>
      <c r="B3" s="9"/>
      <c r="C3" s="124">
        <v>2001</v>
      </c>
      <c r="D3" s="125"/>
      <c r="E3" s="125"/>
      <c r="F3" s="125"/>
      <c r="G3" s="126"/>
      <c r="H3" s="124">
        <v>2002</v>
      </c>
      <c r="I3" s="125"/>
      <c r="J3" s="125"/>
      <c r="K3" s="125"/>
      <c r="L3" s="126"/>
      <c r="M3" s="124">
        <v>2003</v>
      </c>
      <c r="N3" s="125"/>
      <c r="O3" s="125"/>
      <c r="P3" s="125"/>
      <c r="Q3" s="126"/>
      <c r="R3" s="124">
        <v>2004</v>
      </c>
      <c r="S3" s="125"/>
      <c r="T3" s="125"/>
      <c r="U3" s="125"/>
      <c r="V3" s="126"/>
      <c r="W3" s="124">
        <v>2005</v>
      </c>
      <c r="X3" s="125"/>
      <c r="Y3" s="125"/>
      <c r="Z3" s="125"/>
      <c r="AA3" s="126"/>
      <c r="AB3" s="124">
        <v>2006</v>
      </c>
      <c r="AC3" s="125"/>
      <c r="AD3" s="125"/>
      <c r="AE3" s="125"/>
      <c r="AF3" s="126"/>
      <c r="AG3" s="124">
        <v>2007</v>
      </c>
      <c r="AH3" s="125"/>
      <c r="AI3" s="125"/>
      <c r="AJ3" s="125"/>
      <c r="AK3" s="126"/>
      <c r="AL3" s="124">
        <v>2008</v>
      </c>
      <c r="AM3" s="125"/>
      <c r="AN3" s="125"/>
      <c r="AO3" s="125"/>
      <c r="AP3" s="126"/>
      <c r="AQ3" s="124">
        <v>2009</v>
      </c>
      <c r="AR3" s="125"/>
      <c r="AS3" s="125"/>
      <c r="AT3" s="125"/>
      <c r="AU3" s="126"/>
      <c r="AV3" s="124">
        <v>2010</v>
      </c>
      <c r="AW3" s="125"/>
      <c r="AX3" s="125"/>
      <c r="AY3" s="125"/>
      <c r="AZ3" s="126"/>
      <c r="BA3" s="124">
        <v>2011</v>
      </c>
      <c r="BB3" s="125"/>
      <c r="BC3" s="125"/>
      <c r="BD3" s="125"/>
      <c r="BE3" s="126"/>
      <c r="BF3" s="124">
        <v>2012</v>
      </c>
      <c r="BG3" s="125"/>
      <c r="BH3" s="125"/>
      <c r="BI3" s="125"/>
      <c r="BJ3" s="126"/>
      <c r="BK3" s="124">
        <v>2013</v>
      </c>
      <c r="BL3" s="125"/>
      <c r="BM3" s="125"/>
      <c r="BN3" s="125"/>
      <c r="BO3" s="126"/>
      <c r="BP3" s="124">
        <v>2014</v>
      </c>
      <c r="BQ3" s="125"/>
      <c r="BR3" s="125"/>
      <c r="BS3" s="125"/>
      <c r="BT3" s="126"/>
      <c r="BU3" s="124">
        <v>2015</v>
      </c>
      <c r="BV3" s="125"/>
      <c r="BW3" s="125"/>
      <c r="BX3" s="125"/>
      <c r="BY3" s="126"/>
      <c r="BZ3" s="133" t="s">
        <v>27</v>
      </c>
      <c r="CA3" s="134"/>
      <c r="CB3" s="134"/>
      <c r="CC3" s="134"/>
      <c r="CD3" s="135"/>
      <c r="CE3"/>
      <c r="CF3"/>
      <c r="CG3"/>
      <c r="CH3"/>
      <c r="CI3"/>
      <c r="CJ3"/>
      <c r="CK3"/>
      <c r="CL3"/>
      <c r="CM3"/>
      <c r="CN3"/>
      <c r="CO3"/>
      <c r="CP3"/>
    </row>
    <row r="4" spans="1:94" s="7" customFormat="1" ht="12.75">
      <c r="A4" s="10"/>
      <c r="B4" s="11"/>
      <c r="C4" s="12" t="s">
        <v>0</v>
      </c>
      <c r="D4" s="127" t="s">
        <v>1</v>
      </c>
      <c r="E4" s="127"/>
      <c r="F4" s="11" t="s">
        <v>2</v>
      </c>
      <c r="G4" s="13" t="s">
        <v>3</v>
      </c>
      <c r="H4" s="12" t="s">
        <v>0</v>
      </c>
      <c r="I4" s="127" t="s">
        <v>1</v>
      </c>
      <c r="J4" s="127"/>
      <c r="K4" s="11" t="s">
        <v>2</v>
      </c>
      <c r="L4" s="13" t="s">
        <v>3</v>
      </c>
      <c r="M4" s="12" t="s">
        <v>0</v>
      </c>
      <c r="N4" s="127" t="s">
        <v>1</v>
      </c>
      <c r="O4" s="127"/>
      <c r="P4" s="11" t="s">
        <v>2</v>
      </c>
      <c r="Q4" s="13" t="s">
        <v>3</v>
      </c>
      <c r="R4" s="12" t="s">
        <v>0</v>
      </c>
      <c r="S4" s="127" t="s">
        <v>1</v>
      </c>
      <c r="T4" s="127"/>
      <c r="U4" s="11" t="s">
        <v>2</v>
      </c>
      <c r="V4" s="13" t="s">
        <v>3</v>
      </c>
      <c r="W4" s="12" t="s">
        <v>0</v>
      </c>
      <c r="X4" s="127" t="s">
        <v>1</v>
      </c>
      <c r="Y4" s="127"/>
      <c r="Z4" s="11" t="s">
        <v>2</v>
      </c>
      <c r="AA4" s="13" t="s">
        <v>3</v>
      </c>
      <c r="AB4" s="12" t="s">
        <v>0</v>
      </c>
      <c r="AC4" s="127" t="s">
        <v>1</v>
      </c>
      <c r="AD4" s="127"/>
      <c r="AE4" s="11" t="s">
        <v>2</v>
      </c>
      <c r="AF4" s="13" t="s">
        <v>3</v>
      </c>
      <c r="AG4" s="12" t="s">
        <v>0</v>
      </c>
      <c r="AH4" s="127" t="s">
        <v>1</v>
      </c>
      <c r="AI4" s="127"/>
      <c r="AJ4" s="11" t="s">
        <v>2</v>
      </c>
      <c r="AK4" s="13" t="s">
        <v>3</v>
      </c>
      <c r="AL4" s="12" t="s">
        <v>0</v>
      </c>
      <c r="AM4" s="127" t="s">
        <v>1</v>
      </c>
      <c r="AN4" s="127"/>
      <c r="AO4" s="11" t="s">
        <v>2</v>
      </c>
      <c r="AP4" s="13" t="s">
        <v>3</v>
      </c>
      <c r="AQ4" s="12" t="s">
        <v>0</v>
      </c>
      <c r="AR4" s="127" t="s">
        <v>1</v>
      </c>
      <c r="AS4" s="127"/>
      <c r="AT4" s="11" t="s">
        <v>2</v>
      </c>
      <c r="AU4" s="13" t="s">
        <v>3</v>
      </c>
      <c r="AV4" s="12" t="s">
        <v>0</v>
      </c>
      <c r="AW4" s="127" t="s">
        <v>1</v>
      </c>
      <c r="AX4" s="127"/>
      <c r="AY4" s="11" t="s">
        <v>2</v>
      </c>
      <c r="AZ4" s="13" t="s">
        <v>3</v>
      </c>
      <c r="BA4" s="12" t="s">
        <v>0</v>
      </c>
      <c r="BB4" s="127" t="s">
        <v>1</v>
      </c>
      <c r="BC4" s="127"/>
      <c r="BD4" s="11" t="s">
        <v>2</v>
      </c>
      <c r="BE4" s="13" t="s">
        <v>3</v>
      </c>
      <c r="BF4" s="12" t="s">
        <v>0</v>
      </c>
      <c r="BG4" s="127" t="s">
        <v>1</v>
      </c>
      <c r="BH4" s="127"/>
      <c r="BI4" s="11" t="s">
        <v>2</v>
      </c>
      <c r="BJ4" s="13" t="s">
        <v>3</v>
      </c>
      <c r="BK4" s="12" t="s">
        <v>0</v>
      </c>
      <c r="BL4" s="127" t="s">
        <v>1</v>
      </c>
      <c r="BM4" s="127"/>
      <c r="BN4" s="11" t="s">
        <v>2</v>
      </c>
      <c r="BO4" s="13" t="s">
        <v>3</v>
      </c>
      <c r="BP4" s="12" t="s">
        <v>0</v>
      </c>
      <c r="BQ4" s="127" t="s">
        <v>1</v>
      </c>
      <c r="BR4" s="127"/>
      <c r="BS4" s="11" t="s">
        <v>2</v>
      </c>
      <c r="BT4" s="13" t="s">
        <v>3</v>
      </c>
      <c r="BU4" s="12" t="s">
        <v>0</v>
      </c>
      <c r="BV4" s="127" t="s">
        <v>1</v>
      </c>
      <c r="BW4" s="127"/>
      <c r="BX4" s="11" t="s">
        <v>2</v>
      </c>
      <c r="BY4" s="13" t="s">
        <v>3</v>
      </c>
      <c r="BZ4" s="14" t="s">
        <v>0</v>
      </c>
      <c r="CA4" s="132" t="s">
        <v>1</v>
      </c>
      <c r="CB4" s="132"/>
      <c r="CC4" s="15" t="s">
        <v>2</v>
      </c>
      <c r="CD4" s="16" t="s">
        <v>3</v>
      </c>
      <c r="CE4"/>
      <c r="CF4"/>
      <c r="CG4"/>
      <c r="CH4"/>
      <c r="CI4"/>
      <c r="CJ4"/>
      <c r="CK4"/>
      <c r="CL4"/>
      <c r="CM4"/>
      <c r="CN4"/>
      <c r="CO4"/>
      <c r="CP4"/>
    </row>
    <row r="5" spans="1:82" ht="13.5" thickBot="1">
      <c r="A5" s="17"/>
      <c r="B5" s="18"/>
      <c r="C5" s="17"/>
      <c r="D5" s="18" t="s">
        <v>4</v>
      </c>
      <c r="E5" s="18" t="s">
        <v>5</v>
      </c>
      <c r="F5" s="18" t="s">
        <v>4</v>
      </c>
      <c r="G5" s="18" t="s">
        <v>5</v>
      </c>
      <c r="H5" s="17"/>
      <c r="I5" s="18" t="s">
        <v>4</v>
      </c>
      <c r="J5" s="18" t="s">
        <v>5</v>
      </c>
      <c r="K5" s="18" t="s">
        <v>4</v>
      </c>
      <c r="L5" s="18" t="s">
        <v>5</v>
      </c>
      <c r="M5" s="17"/>
      <c r="N5" s="18" t="s">
        <v>4</v>
      </c>
      <c r="O5" s="18" t="s">
        <v>5</v>
      </c>
      <c r="P5" s="18" t="s">
        <v>4</v>
      </c>
      <c r="Q5" s="18" t="s">
        <v>5</v>
      </c>
      <c r="R5" s="17"/>
      <c r="S5" s="18" t="s">
        <v>4</v>
      </c>
      <c r="T5" s="18" t="s">
        <v>5</v>
      </c>
      <c r="U5" s="18" t="s">
        <v>4</v>
      </c>
      <c r="V5" s="18" t="s">
        <v>5</v>
      </c>
      <c r="W5" s="17"/>
      <c r="X5" s="18" t="s">
        <v>4</v>
      </c>
      <c r="Y5" s="18" t="s">
        <v>5</v>
      </c>
      <c r="Z5" s="18" t="s">
        <v>4</v>
      </c>
      <c r="AA5" s="19" t="s">
        <v>5</v>
      </c>
      <c r="AB5" s="17"/>
      <c r="AC5" s="18" t="s">
        <v>4</v>
      </c>
      <c r="AD5" s="18" t="s">
        <v>5</v>
      </c>
      <c r="AE5" s="18" t="s">
        <v>4</v>
      </c>
      <c r="AF5" s="19" t="s">
        <v>5</v>
      </c>
      <c r="AG5" s="17"/>
      <c r="AH5" s="18" t="s">
        <v>4</v>
      </c>
      <c r="AI5" s="18" t="s">
        <v>5</v>
      </c>
      <c r="AJ5" s="18" t="s">
        <v>4</v>
      </c>
      <c r="AK5" s="19" t="s">
        <v>5</v>
      </c>
      <c r="AL5" s="17"/>
      <c r="AM5" s="18" t="s">
        <v>4</v>
      </c>
      <c r="AN5" s="18" t="s">
        <v>5</v>
      </c>
      <c r="AO5" s="18" t="s">
        <v>4</v>
      </c>
      <c r="AP5" s="19" t="s">
        <v>5</v>
      </c>
      <c r="AQ5" s="17"/>
      <c r="AR5" s="18" t="s">
        <v>4</v>
      </c>
      <c r="AS5" s="18" t="s">
        <v>5</v>
      </c>
      <c r="AT5" s="18" t="s">
        <v>4</v>
      </c>
      <c r="AU5" s="19" t="s">
        <v>5</v>
      </c>
      <c r="AV5" s="17"/>
      <c r="AW5" s="18" t="s">
        <v>4</v>
      </c>
      <c r="AX5" s="18" t="s">
        <v>5</v>
      </c>
      <c r="AY5" s="18" t="s">
        <v>4</v>
      </c>
      <c r="AZ5" s="19" t="s">
        <v>5</v>
      </c>
      <c r="BA5" s="17"/>
      <c r="BB5" s="18" t="s">
        <v>4</v>
      </c>
      <c r="BC5" s="18" t="s">
        <v>5</v>
      </c>
      <c r="BD5" s="18" t="s">
        <v>4</v>
      </c>
      <c r="BE5" s="19" t="s">
        <v>5</v>
      </c>
      <c r="BF5" s="17"/>
      <c r="BG5" s="18" t="s">
        <v>4</v>
      </c>
      <c r="BH5" s="18" t="s">
        <v>5</v>
      </c>
      <c r="BI5" s="18" t="s">
        <v>4</v>
      </c>
      <c r="BJ5" s="19" t="s">
        <v>5</v>
      </c>
      <c r="BK5" s="17"/>
      <c r="BL5" s="18" t="s">
        <v>4</v>
      </c>
      <c r="BM5" s="18" t="s">
        <v>5</v>
      </c>
      <c r="BN5" s="18" t="s">
        <v>4</v>
      </c>
      <c r="BO5" s="19" t="s">
        <v>5</v>
      </c>
      <c r="BP5" s="17"/>
      <c r="BQ5" s="18" t="s">
        <v>4</v>
      </c>
      <c r="BR5" s="18" t="s">
        <v>5</v>
      </c>
      <c r="BS5" s="18" t="s">
        <v>4</v>
      </c>
      <c r="BT5" s="19" t="s">
        <v>5</v>
      </c>
      <c r="BU5" s="17"/>
      <c r="BV5" s="18" t="s">
        <v>4</v>
      </c>
      <c r="BW5" s="18" t="s">
        <v>5</v>
      </c>
      <c r="BX5" s="18" t="s">
        <v>4</v>
      </c>
      <c r="BY5" s="19" t="s">
        <v>5</v>
      </c>
      <c r="BZ5" s="20"/>
      <c r="CA5" s="21" t="s">
        <v>4</v>
      </c>
      <c r="CB5" s="21" t="s">
        <v>5</v>
      </c>
      <c r="CC5" s="21" t="s">
        <v>4</v>
      </c>
      <c r="CD5" s="22" t="s">
        <v>5</v>
      </c>
    </row>
    <row r="6" spans="1:82" s="6" customFormat="1" ht="14.25" customHeight="1">
      <c r="A6" s="50" t="s">
        <v>6</v>
      </c>
      <c r="B6" s="2"/>
      <c r="C6" s="35"/>
      <c r="D6" s="2"/>
      <c r="E6" s="3"/>
      <c r="F6" s="2"/>
      <c r="G6" s="27"/>
      <c r="H6" s="28"/>
      <c r="I6" s="2"/>
      <c r="J6" s="3"/>
      <c r="K6" s="2"/>
      <c r="L6" s="27"/>
      <c r="M6" s="28"/>
      <c r="N6" s="2"/>
      <c r="O6" s="3"/>
      <c r="P6" s="2"/>
      <c r="Q6" s="27"/>
      <c r="R6" s="35"/>
      <c r="S6" s="2"/>
      <c r="T6" s="3"/>
      <c r="U6" s="2"/>
      <c r="V6" s="27"/>
      <c r="W6" s="35"/>
      <c r="X6" s="2"/>
      <c r="Y6" s="3"/>
      <c r="Z6" s="2"/>
      <c r="AA6" s="27"/>
      <c r="AB6" s="35"/>
      <c r="AC6" s="2"/>
      <c r="AD6" s="3"/>
      <c r="AE6" s="2"/>
      <c r="AF6" s="27"/>
      <c r="AG6" s="35"/>
      <c r="AH6" s="2"/>
      <c r="AI6" s="3"/>
      <c r="AJ6" s="2"/>
      <c r="AK6" s="27"/>
      <c r="AL6" s="35"/>
      <c r="AM6" s="2"/>
      <c r="AN6" s="3"/>
      <c r="AO6" s="2"/>
      <c r="AP6" s="27"/>
      <c r="AQ6" s="35"/>
      <c r="AR6" s="2"/>
      <c r="AS6" s="3"/>
      <c r="AT6" s="2"/>
      <c r="AU6" s="27"/>
      <c r="AV6" s="35"/>
      <c r="AW6" s="2"/>
      <c r="AX6" s="3"/>
      <c r="AY6" s="2"/>
      <c r="AZ6" s="27"/>
      <c r="BA6" s="35"/>
      <c r="BB6" s="2"/>
      <c r="BC6" s="3"/>
      <c r="BD6" s="2"/>
      <c r="BE6" s="27"/>
      <c r="BF6" s="35"/>
      <c r="BG6" s="2"/>
      <c r="BH6" s="3"/>
      <c r="BI6" s="2"/>
      <c r="BJ6" s="27"/>
      <c r="BK6" s="35"/>
      <c r="BL6" s="2"/>
      <c r="BM6" s="3"/>
      <c r="BN6" s="2"/>
      <c r="BO6" s="27"/>
      <c r="BP6" s="35"/>
      <c r="BQ6" s="2"/>
      <c r="BR6" s="3"/>
      <c r="BS6" s="2"/>
      <c r="BT6" s="27"/>
      <c r="BU6" s="35"/>
      <c r="BV6" s="2"/>
      <c r="BW6" s="3"/>
      <c r="BX6" s="2"/>
      <c r="BY6" s="27"/>
      <c r="BZ6" s="94"/>
      <c r="CA6" s="94"/>
      <c r="CB6" s="94"/>
      <c r="CC6" s="94"/>
      <c r="CD6" s="95"/>
    </row>
    <row r="7" spans="1:82" s="56" customFormat="1" ht="12.75">
      <c r="A7" s="92" t="s">
        <v>29</v>
      </c>
      <c r="B7" s="53" t="s">
        <v>7</v>
      </c>
      <c r="C7" s="52">
        <f>D7+F7</f>
        <v>119</v>
      </c>
      <c r="D7" s="53">
        <v>93</v>
      </c>
      <c r="E7" s="54">
        <f>D7/C7</f>
        <v>0.7815126050420168</v>
      </c>
      <c r="F7" s="53">
        <v>26</v>
      </c>
      <c r="G7" s="82">
        <f>F7/C7</f>
        <v>0.2184873949579832</v>
      </c>
      <c r="H7" s="83">
        <f>I7+K7</f>
        <v>138</v>
      </c>
      <c r="I7" s="53">
        <v>106</v>
      </c>
      <c r="J7" s="54">
        <f>I7/H7</f>
        <v>0.7681159420289855</v>
      </c>
      <c r="K7" s="53">
        <v>32</v>
      </c>
      <c r="L7" s="82">
        <f>K7/H7</f>
        <v>0.2318840579710145</v>
      </c>
      <c r="M7" s="83">
        <f>N7+P7</f>
        <v>139</v>
      </c>
      <c r="N7" s="53">
        <v>103</v>
      </c>
      <c r="O7" s="54">
        <f aca="true" t="shared" si="0" ref="O7:O18">N7/M7</f>
        <v>0.7410071942446043</v>
      </c>
      <c r="P7" s="53">
        <v>36</v>
      </c>
      <c r="Q7" s="82">
        <f>P7/M7</f>
        <v>0.2589928057553957</v>
      </c>
      <c r="R7" s="52">
        <f aca="true" t="shared" si="1" ref="R7:R18">S7+U7</f>
        <v>80</v>
      </c>
      <c r="S7" s="53">
        <v>56</v>
      </c>
      <c r="T7" s="54">
        <f aca="true" t="shared" si="2" ref="T7:T18">S7/R7</f>
        <v>0.7</v>
      </c>
      <c r="U7" s="53">
        <v>24</v>
      </c>
      <c r="V7" s="82">
        <f>U7/R7</f>
        <v>0.3</v>
      </c>
      <c r="W7" s="52">
        <f aca="true" t="shared" si="3" ref="W7:W24">X7+Z7</f>
        <v>68</v>
      </c>
      <c r="X7" s="53">
        <v>58</v>
      </c>
      <c r="Y7" s="54">
        <f aca="true" t="shared" si="4" ref="Y7:Y26">X7/W7</f>
        <v>0.8529411764705882</v>
      </c>
      <c r="Z7" s="53">
        <v>10</v>
      </c>
      <c r="AA7" s="82">
        <f>Z7/W7</f>
        <v>0.14705882352941177</v>
      </c>
      <c r="AB7" s="52">
        <v>121</v>
      </c>
      <c r="AC7" s="53">
        <v>89</v>
      </c>
      <c r="AD7" s="54">
        <f aca="true" t="shared" si="5" ref="AD7:AD24">AC7/AB7</f>
        <v>0.7355371900826446</v>
      </c>
      <c r="AE7" s="53">
        <v>32</v>
      </c>
      <c r="AF7" s="82">
        <f>AE7/AB7</f>
        <v>0.2644628099173554</v>
      </c>
      <c r="AG7" s="52">
        <v>88</v>
      </c>
      <c r="AH7" s="53">
        <v>64</v>
      </c>
      <c r="AI7" s="54">
        <f aca="true" t="shared" si="6" ref="AI7:AI24">AH7/AG7</f>
        <v>0.7272727272727273</v>
      </c>
      <c r="AJ7" s="53">
        <v>24</v>
      </c>
      <c r="AK7" s="82">
        <f aca="true" t="shared" si="7" ref="AK7:AK24">AJ7/AG7</f>
        <v>0.2727272727272727</v>
      </c>
      <c r="AL7" s="52">
        <v>98</v>
      </c>
      <c r="AM7" s="53">
        <v>73</v>
      </c>
      <c r="AN7" s="54">
        <f>AM7/AL7</f>
        <v>0.7448979591836735</v>
      </c>
      <c r="AO7" s="53">
        <f>AL7-AM7</f>
        <v>25</v>
      </c>
      <c r="AP7" s="82">
        <f>AO7/AL7</f>
        <v>0.25510204081632654</v>
      </c>
      <c r="AQ7" s="52">
        <v>69</v>
      </c>
      <c r="AR7" s="53">
        <v>55</v>
      </c>
      <c r="AS7" s="54">
        <f aca="true" t="shared" si="8" ref="AS7:AS20">AR7/AQ7</f>
        <v>0.7971014492753623</v>
      </c>
      <c r="AT7" s="53">
        <f aca="true" t="shared" si="9" ref="AT7:AT18">AQ7-AR7</f>
        <v>14</v>
      </c>
      <c r="AU7" s="82">
        <f aca="true" t="shared" si="10" ref="AU7:AU18">AT7/AQ7</f>
        <v>0.2028985507246377</v>
      </c>
      <c r="AV7" s="52">
        <v>89</v>
      </c>
      <c r="AW7" s="53">
        <v>75</v>
      </c>
      <c r="AX7" s="54">
        <f aca="true" t="shared" si="11" ref="AX7:AX20">AW7/AV7</f>
        <v>0.8426966292134831</v>
      </c>
      <c r="AY7" s="53">
        <f aca="true" t="shared" si="12" ref="AY7:AY20">AV7-AW7</f>
        <v>14</v>
      </c>
      <c r="AZ7" s="82">
        <f aca="true" t="shared" si="13" ref="AZ7:AZ20">AY7/AV7</f>
        <v>0.15730337078651685</v>
      </c>
      <c r="BA7" s="52">
        <v>37</v>
      </c>
      <c r="BB7" s="53">
        <v>26</v>
      </c>
      <c r="BC7" s="54">
        <f aca="true" t="shared" si="14" ref="BC7:BC20">BB7/BA7</f>
        <v>0.7027027027027027</v>
      </c>
      <c r="BD7" s="53">
        <f aca="true" t="shared" si="15" ref="BD7:BD18">BA7-BB7</f>
        <v>11</v>
      </c>
      <c r="BE7" s="82">
        <f aca="true" t="shared" si="16" ref="BE7:BE18">BD7/BA7</f>
        <v>0.2972972972972973</v>
      </c>
      <c r="BF7" s="52">
        <v>33</v>
      </c>
      <c r="BG7" s="53">
        <v>25</v>
      </c>
      <c r="BH7" s="54">
        <f aca="true" t="shared" si="17" ref="BH7:BH21">BG7/BF7</f>
        <v>0.7575757575757576</v>
      </c>
      <c r="BI7" s="53">
        <f aca="true" t="shared" si="18" ref="BI7:BI18">BF7-BG7</f>
        <v>8</v>
      </c>
      <c r="BJ7" s="82">
        <f aca="true" t="shared" si="19" ref="BJ7:BJ18">BI7/BF7</f>
        <v>0.24242424242424243</v>
      </c>
      <c r="BK7" s="52">
        <v>46</v>
      </c>
      <c r="BL7" s="53">
        <v>35</v>
      </c>
      <c r="BM7" s="54">
        <f aca="true" t="shared" si="20" ref="BM7:BM21">BL7/BK7</f>
        <v>0.7608695652173914</v>
      </c>
      <c r="BN7" s="53">
        <f>BK7-BL7</f>
        <v>11</v>
      </c>
      <c r="BO7" s="82">
        <f>BN7/BK7</f>
        <v>0.2391304347826087</v>
      </c>
      <c r="BP7" s="52">
        <v>45</v>
      </c>
      <c r="BQ7" s="53">
        <v>33</v>
      </c>
      <c r="BR7" s="54">
        <f>BQ7/BP7</f>
        <v>0.7333333333333333</v>
      </c>
      <c r="BS7" s="53">
        <f aca="true" t="shared" si="21" ref="BS7:BS13">BP7-BQ7</f>
        <v>12</v>
      </c>
      <c r="BT7" s="82">
        <f>BS7/BP7</f>
        <v>0.26666666666666666</v>
      </c>
      <c r="BU7" s="52">
        <v>84</v>
      </c>
      <c r="BV7" s="53">
        <v>72</v>
      </c>
      <c r="BW7" s="54">
        <f>BV7/BU7</f>
        <v>0.8571428571428571</v>
      </c>
      <c r="BX7" s="53">
        <f>BU7-BV7</f>
        <v>12</v>
      </c>
      <c r="BY7" s="82">
        <f>BX7/BU7</f>
        <v>0.14285714285714285</v>
      </c>
      <c r="BZ7" s="96">
        <f>AB7+AG7+AL7+AQ7+AV7+BA7+BF7+BK7+BP7+BU7</f>
        <v>710</v>
      </c>
      <c r="CA7" s="96">
        <f>AC7+AH7+AM7+AR7+AW7+BB7+BG7+BL7+BQ7+BV7</f>
        <v>547</v>
      </c>
      <c r="CB7" s="97">
        <f>CA7/BZ7</f>
        <v>0.7704225352112676</v>
      </c>
      <c r="CC7" s="96">
        <f>AE7+AJ7+AO7+AT7+AY7+BD7+BI7+BN7+BS7+BX7</f>
        <v>163</v>
      </c>
      <c r="CD7" s="98">
        <f aca="true" t="shared" si="22" ref="CD7:CD13">CC7/BZ7</f>
        <v>0.2295774647887324</v>
      </c>
    </row>
    <row r="8" spans="1:82" s="6" customFormat="1" ht="12.75">
      <c r="A8" s="25" t="s">
        <v>8</v>
      </c>
      <c r="B8" s="26" t="s">
        <v>9</v>
      </c>
      <c r="C8" s="25">
        <f>D8+F8</f>
        <v>59</v>
      </c>
      <c r="D8" s="26">
        <v>54</v>
      </c>
      <c r="E8" s="3">
        <f>D8/C8</f>
        <v>0.9152542372881356</v>
      </c>
      <c r="F8" s="26">
        <v>5</v>
      </c>
      <c r="G8" s="27">
        <f>F8/C8</f>
        <v>0.0847457627118644</v>
      </c>
      <c r="H8" s="28">
        <f>I8+K8</f>
        <v>64</v>
      </c>
      <c r="I8" s="26">
        <v>56</v>
      </c>
      <c r="J8" s="3">
        <f>I8/H8</f>
        <v>0.875</v>
      </c>
      <c r="K8" s="26">
        <v>8</v>
      </c>
      <c r="L8" s="27">
        <f>K8/H8</f>
        <v>0.125</v>
      </c>
      <c r="M8" s="28">
        <f>N8+P8</f>
        <v>71</v>
      </c>
      <c r="N8" s="26">
        <v>56</v>
      </c>
      <c r="O8" s="3">
        <f t="shared" si="0"/>
        <v>0.7887323943661971</v>
      </c>
      <c r="P8" s="26">
        <v>15</v>
      </c>
      <c r="Q8" s="27">
        <f>P8/M8</f>
        <v>0.2112676056338028</v>
      </c>
      <c r="R8" s="25">
        <f t="shared" si="1"/>
        <v>73</v>
      </c>
      <c r="S8" s="26">
        <v>61</v>
      </c>
      <c r="T8" s="3">
        <f t="shared" si="2"/>
        <v>0.8356164383561644</v>
      </c>
      <c r="U8" s="26">
        <v>12</v>
      </c>
      <c r="V8" s="27">
        <f>U8/R8</f>
        <v>0.1643835616438356</v>
      </c>
      <c r="W8" s="25">
        <f t="shared" si="3"/>
        <v>82</v>
      </c>
      <c r="X8" s="26">
        <v>68</v>
      </c>
      <c r="Y8" s="3">
        <f t="shared" si="4"/>
        <v>0.8292682926829268</v>
      </c>
      <c r="Z8" s="26">
        <v>14</v>
      </c>
      <c r="AA8" s="27">
        <f>Z8/W8</f>
        <v>0.17073170731707318</v>
      </c>
      <c r="AB8" s="25">
        <v>109</v>
      </c>
      <c r="AC8" s="26">
        <v>92</v>
      </c>
      <c r="AD8" s="3">
        <f t="shared" si="5"/>
        <v>0.8440366972477065</v>
      </c>
      <c r="AE8" s="26">
        <v>17</v>
      </c>
      <c r="AF8" s="27">
        <f>AE8/AB8</f>
        <v>0.1559633027522936</v>
      </c>
      <c r="AG8" s="25">
        <v>80</v>
      </c>
      <c r="AH8" s="26">
        <v>58</v>
      </c>
      <c r="AI8" s="3">
        <f t="shared" si="6"/>
        <v>0.725</v>
      </c>
      <c r="AJ8" s="26">
        <v>22</v>
      </c>
      <c r="AK8" s="27">
        <f t="shared" si="7"/>
        <v>0.275</v>
      </c>
      <c r="AL8" s="25">
        <v>107</v>
      </c>
      <c r="AM8" s="26">
        <v>83</v>
      </c>
      <c r="AN8" s="3">
        <f>AM8/AL8</f>
        <v>0.7757009345794392</v>
      </c>
      <c r="AO8" s="26">
        <f>AL8-AM8</f>
        <v>24</v>
      </c>
      <c r="AP8" s="27">
        <f>AO8/AL8</f>
        <v>0.22429906542056074</v>
      </c>
      <c r="AQ8" s="25">
        <v>70</v>
      </c>
      <c r="AR8" s="26">
        <v>51</v>
      </c>
      <c r="AS8" s="3">
        <f t="shared" si="8"/>
        <v>0.7285714285714285</v>
      </c>
      <c r="AT8" s="26">
        <f t="shared" si="9"/>
        <v>19</v>
      </c>
      <c r="AU8" s="27">
        <f t="shared" si="10"/>
        <v>0.2714285714285714</v>
      </c>
      <c r="AV8" s="25">
        <v>68</v>
      </c>
      <c r="AW8" s="26">
        <v>60</v>
      </c>
      <c r="AX8" s="3">
        <f t="shared" si="11"/>
        <v>0.8823529411764706</v>
      </c>
      <c r="AY8" s="26">
        <f t="shared" si="12"/>
        <v>8</v>
      </c>
      <c r="AZ8" s="27">
        <f t="shared" si="13"/>
        <v>0.11764705882352941</v>
      </c>
      <c r="BA8" s="25">
        <v>75</v>
      </c>
      <c r="BB8" s="26">
        <v>57</v>
      </c>
      <c r="BC8" s="3">
        <f t="shared" si="14"/>
        <v>0.76</v>
      </c>
      <c r="BD8" s="26">
        <f t="shared" si="15"/>
        <v>18</v>
      </c>
      <c r="BE8" s="27">
        <f t="shared" si="16"/>
        <v>0.24</v>
      </c>
      <c r="BF8" s="25">
        <v>80</v>
      </c>
      <c r="BG8" s="26">
        <v>62</v>
      </c>
      <c r="BH8" s="3">
        <f t="shared" si="17"/>
        <v>0.775</v>
      </c>
      <c r="BI8" s="26">
        <f t="shared" si="18"/>
        <v>18</v>
      </c>
      <c r="BJ8" s="27">
        <f t="shared" si="19"/>
        <v>0.225</v>
      </c>
      <c r="BK8" s="25">
        <v>60</v>
      </c>
      <c r="BL8" s="26">
        <v>54</v>
      </c>
      <c r="BM8" s="3">
        <f t="shared" si="20"/>
        <v>0.9</v>
      </c>
      <c r="BN8" s="26">
        <f>BK8-BL8</f>
        <v>6</v>
      </c>
      <c r="BO8" s="27">
        <f>BN8/BK8</f>
        <v>0.1</v>
      </c>
      <c r="BP8" s="25">
        <v>80</v>
      </c>
      <c r="BQ8" s="26">
        <v>67</v>
      </c>
      <c r="BR8" s="3">
        <f>BQ8/BP8</f>
        <v>0.8375</v>
      </c>
      <c r="BS8" s="26">
        <f t="shared" si="21"/>
        <v>13</v>
      </c>
      <c r="BT8" s="27">
        <f aca="true" t="shared" si="23" ref="BT8:BT13">BS8/BP8</f>
        <v>0.1625</v>
      </c>
      <c r="BU8" s="25">
        <v>99</v>
      </c>
      <c r="BV8" s="26">
        <v>83</v>
      </c>
      <c r="BW8" s="3">
        <f>BV8/BU8</f>
        <v>0.8383838383838383</v>
      </c>
      <c r="BX8" s="26">
        <f>BU8-BV8</f>
        <v>16</v>
      </c>
      <c r="BY8" s="27">
        <f>BX8/BU8</f>
        <v>0.16161616161616163</v>
      </c>
      <c r="BZ8" s="96">
        <f aca="true" t="shared" si="24" ref="BZ8:BZ26">AB8+AG8+AL8+AQ8+AV8+BA8+BF8+BK8+BP8+BU8</f>
        <v>828</v>
      </c>
      <c r="CA8" s="96">
        <f aca="true" t="shared" si="25" ref="CA8:CA26">AC8+AH8+AM8+AR8+AW8+BB8+BG8+BL8+BQ8+BV8</f>
        <v>667</v>
      </c>
      <c r="CB8" s="97">
        <f aca="true" t="shared" si="26" ref="CB8:CB13">CA8/BZ8</f>
        <v>0.8055555555555556</v>
      </c>
      <c r="CC8" s="96">
        <f aca="true" t="shared" si="27" ref="CC8:CC26">AE8+AJ8+AO8+AT8+AY8+BD8+BI8+BN8+BS8+BX8</f>
        <v>161</v>
      </c>
      <c r="CD8" s="98">
        <f t="shared" si="22"/>
        <v>0.19444444444444445</v>
      </c>
    </row>
    <row r="9" spans="1:82" s="56" customFormat="1" ht="12.75">
      <c r="A9" s="52" t="s">
        <v>30</v>
      </c>
      <c r="B9" s="53" t="s">
        <v>35</v>
      </c>
      <c r="C9" s="52"/>
      <c r="D9" s="53"/>
      <c r="E9" s="54"/>
      <c r="F9" s="53"/>
      <c r="G9" s="82"/>
      <c r="H9" s="83"/>
      <c r="I9" s="53"/>
      <c r="J9" s="54"/>
      <c r="K9" s="53"/>
      <c r="L9" s="82"/>
      <c r="M9" s="83"/>
      <c r="N9" s="53"/>
      <c r="O9" s="54"/>
      <c r="P9" s="53"/>
      <c r="Q9" s="82"/>
      <c r="R9" s="52"/>
      <c r="S9" s="53"/>
      <c r="T9" s="54"/>
      <c r="U9" s="53"/>
      <c r="V9" s="82"/>
      <c r="W9" s="52"/>
      <c r="X9" s="53"/>
      <c r="Y9" s="54"/>
      <c r="Z9" s="53"/>
      <c r="AA9" s="82"/>
      <c r="AB9" s="52"/>
      <c r="AC9" s="53"/>
      <c r="AD9" s="54"/>
      <c r="AE9" s="53"/>
      <c r="AF9" s="82"/>
      <c r="AG9" s="52"/>
      <c r="AH9" s="53"/>
      <c r="AI9" s="54"/>
      <c r="AJ9" s="53"/>
      <c r="AK9" s="82"/>
      <c r="AL9" s="52"/>
      <c r="AM9" s="53"/>
      <c r="AN9" s="54"/>
      <c r="AO9" s="53"/>
      <c r="AP9" s="82"/>
      <c r="AQ9" s="52"/>
      <c r="AR9" s="53"/>
      <c r="AS9" s="54"/>
      <c r="AT9" s="53"/>
      <c r="AU9" s="82"/>
      <c r="AV9" s="52"/>
      <c r="AW9" s="53"/>
      <c r="AX9" s="54"/>
      <c r="AY9" s="53"/>
      <c r="AZ9" s="82"/>
      <c r="BA9" s="52"/>
      <c r="BB9" s="53"/>
      <c r="BC9" s="54"/>
      <c r="BD9" s="53"/>
      <c r="BE9" s="82"/>
      <c r="BF9" s="52">
        <v>1</v>
      </c>
      <c r="BG9" s="53">
        <v>1</v>
      </c>
      <c r="BH9" s="54">
        <f t="shared" si="17"/>
        <v>1</v>
      </c>
      <c r="BI9" s="53"/>
      <c r="BJ9" s="82"/>
      <c r="BK9" s="52">
        <v>3</v>
      </c>
      <c r="BL9" s="53">
        <v>0</v>
      </c>
      <c r="BM9" s="54">
        <f t="shared" si="20"/>
        <v>0</v>
      </c>
      <c r="BN9" s="53">
        <f>BK9-BL9</f>
        <v>3</v>
      </c>
      <c r="BO9" s="82">
        <f>BN9/BK9</f>
        <v>1</v>
      </c>
      <c r="BP9" s="52">
        <v>4</v>
      </c>
      <c r="BQ9" s="53">
        <v>4</v>
      </c>
      <c r="BR9" s="54">
        <f>BQ9/BP9</f>
        <v>1</v>
      </c>
      <c r="BS9" s="53">
        <f t="shared" si="21"/>
        <v>0</v>
      </c>
      <c r="BT9" s="82">
        <f t="shared" si="23"/>
        <v>0</v>
      </c>
      <c r="BU9" s="52">
        <v>2</v>
      </c>
      <c r="BV9" s="53">
        <v>2</v>
      </c>
      <c r="BW9" s="54">
        <f>BV9/BU9</f>
        <v>1</v>
      </c>
      <c r="BX9" s="53">
        <f>BU9-BV9</f>
        <v>0</v>
      </c>
      <c r="BY9" s="82">
        <f>BX9/BU9</f>
        <v>0</v>
      </c>
      <c r="BZ9" s="96">
        <f t="shared" si="24"/>
        <v>10</v>
      </c>
      <c r="CA9" s="96">
        <f t="shared" si="25"/>
        <v>7</v>
      </c>
      <c r="CB9" s="97">
        <f t="shared" si="26"/>
        <v>0.7</v>
      </c>
      <c r="CC9" s="96">
        <f t="shared" si="27"/>
        <v>3</v>
      </c>
      <c r="CD9" s="98">
        <f t="shared" si="22"/>
        <v>0.3</v>
      </c>
    </row>
    <row r="10" spans="1:82" s="6" customFormat="1" ht="12.75">
      <c r="A10" s="25" t="s">
        <v>49</v>
      </c>
      <c r="B10" s="2" t="s">
        <v>50</v>
      </c>
      <c r="C10" s="25"/>
      <c r="D10" s="26"/>
      <c r="E10" s="3"/>
      <c r="F10" s="26"/>
      <c r="G10" s="27"/>
      <c r="H10" s="28"/>
      <c r="I10" s="26"/>
      <c r="J10" s="3"/>
      <c r="K10" s="26"/>
      <c r="L10" s="27"/>
      <c r="M10" s="28"/>
      <c r="N10" s="26"/>
      <c r="O10" s="3"/>
      <c r="P10" s="26"/>
      <c r="Q10" s="27"/>
      <c r="R10" s="25"/>
      <c r="S10" s="26"/>
      <c r="T10" s="3"/>
      <c r="U10" s="26"/>
      <c r="V10" s="27"/>
      <c r="W10" s="25"/>
      <c r="X10" s="26"/>
      <c r="Y10" s="3"/>
      <c r="Z10" s="26"/>
      <c r="AA10" s="27"/>
      <c r="AB10" s="25"/>
      <c r="AC10" s="26"/>
      <c r="AD10" s="3"/>
      <c r="AE10" s="26"/>
      <c r="AF10" s="27"/>
      <c r="AG10" s="25"/>
      <c r="AH10" s="26"/>
      <c r="AI10" s="3"/>
      <c r="AJ10" s="26"/>
      <c r="AK10" s="27"/>
      <c r="AL10" s="25"/>
      <c r="AM10" s="26"/>
      <c r="AN10" s="3"/>
      <c r="AO10" s="26"/>
      <c r="AP10" s="27"/>
      <c r="AQ10" s="25"/>
      <c r="AR10" s="26"/>
      <c r="AS10" s="3"/>
      <c r="AT10" s="26"/>
      <c r="AU10" s="27"/>
      <c r="AV10" s="25"/>
      <c r="AW10" s="26"/>
      <c r="AX10" s="3"/>
      <c r="AY10" s="26"/>
      <c r="AZ10" s="27"/>
      <c r="BA10" s="25"/>
      <c r="BB10" s="26"/>
      <c r="BC10" s="3"/>
      <c r="BD10" s="26"/>
      <c r="BE10" s="27"/>
      <c r="BF10" s="25"/>
      <c r="BG10" s="26"/>
      <c r="BH10" s="3"/>
      <c r="BI10" s="26"/>
      <c r="BJ10" s="27"/>
      <c r="BK10" s="25"/>
      <c r="BL10" s="26"/>
      <c r="BM10" s="3"/>
      <c r="BN10" s="26"/>
      <c r="BO10" s="27"/>
      <c r="BP10" s="25">
        <v>1</v>
      </c>
      <c r="BQ10" s="26">
        <v>1</v>
      </c>
      <c r="BR10" s="3">
        <f>BQ10/BP10</f>
        <v>1</v>
      </c>
      <c r="BS10" s="26">
        <f>BP10-BQ10</f>
        <v>0</v>
      </c>
      <c r="BT10" s="27">
        <f>BS10/BP10</f>
        <v>0</v>
      </c>
      <c r="BU10" s="25"/>
      <c r="BV10" s="26"/>
      <c r="BW10" s="3"/>
      <c r="BX10" s="26"/>
      <c r="BY10" s="27"/>
      <c r="BZ10" s="96">
        <f t="shared" si="24"/>
        <v>1</v>
      </c>
      <c r="CA10" s="96">
        <f t="shared" si="25"/>
        <v>1</v>
      </c>
      <c r="CB10" s="97">
        <f>CA10/BZ10</f>
        <v>1</v>
      </c>
      <c r="CC10" s="96">
        <f t="shared" si="27"/>
        <v>0</v>
      </c>
      <c r="CD10" s="98">
        <f>CC10/BZ10</f>
        <v>0</v>
      </c>
    </row>
    <row r="11" spans="1:82" s="56" customFormat="1" ht="12.75">
      <c r="A11" s="58" t="s">
        <v>44</v>
      </c>
      <c r="B11" s="67" t="s">
        <v>45</v>
      </c>
      <c r="C11" s="52"/>
      <c r="D11" s="53"/>
      <c r="E11" s="54"/>
      <c r="F11" s="53"/>
      <c r="G11" s="82"/>
      <c r="H11" s="83"/>
      <c r="I11" s="53"/>
      <c r="J11" s="54"/>
      <c r="K11" s="53"/>
      <c r="L11" s="82"/>
      <c r="M11" s="83"/>
      <c r="N11" s="53"/>
      <c r="O11" s="54"/>
      <c r="P11" s="53"/>
      <c r="Q11" s="82"/>
      <c r="R11" s="52"/>
      <c r="S11" s="53"/>
      <c r="T11" s="54"/>
      <c r="U11" s="53"/>
      <c r="V11" s="82"/>
      <c r="W11" s="52"/>
      <c r="X11" s="53"/>
      <c r="Y11" s="54"/>
      <c r="Z11" s="53"/>
      <c r="AA11" s="82"/>
      <c r="AB11" s="52"/>
      <c r="AC11" s="53"/>
      <c r="AD11" s="54"/>
      <c r="AE11" s="53"/>
      <c r="AF11" s="82"/>
      <c r="AG11" s="52"/>
      <c r="AH11" s="53"/>
      <c r="AI11" s="54"/>
      <c r="AJ11" s="53"/>
      <c r="AK11" s="82"/>
      <c r="AL11" s="52"/>
      <c r="AM11" s="53"/>
      <c r="AN11" s="54"/>
      <c r="AO11" s="53"/>
      <c r="AP11" s="82"/>
      <c r="AQ11" s="52"/>
      <c r="AR11" s="53"/>
      <c r="AS11" s="54"/>
      <c r="AT11" s="53"/>
      <c r="AU11" s="82"/>
      <c r="AV11" s="52"/>
      <c r="AW11" s="53"/>
      <c r="AX11" s="54"/>
      <c r="AY11" s="53"/>
      <c r="AZ11" s="82"/>
      <c r="BA11" s="52"/>
      <c r="BB11" s="53"/>
      <c r="BC11" s="54"/>
      <c r="BD11" s="53"/>
      <c r="BE11" s="82"/>
      <c r="BF11" s="52"/>
      <c r="BG11" s="53"/>
      <c r="BH11" s="54"/>
      <c r="BI11" s="53"/>
      <c r="BJ11" s="82"/>
      <c r="BK11" s="52">
        <v>4</v>
      </c>
      <c r="BL11" s="53">
        <v>4</v>
      </c>
      <c r="BM11" s="54">
        <f>BL11/BK11</f>
        <v>1</v>
      </c>
      <c r="BN11" s="53">
        <f>BK11-BL11</f>
        <v>0</v>
      </c>
      <c r="BO11" s="82">
        <f>BN11/BK11</f>
        <v>0</v>
      </c>
      <c r="BP11" s="52">
        <v>6</v>
      </c>
      <c r="BQ11" s="53">
        <v>5</v>
      </c>
      <c r="BR11" s="54">
        <f>BQ11/BP11</f>
        <v>0.8333333333333334</v>
      </c>
      <c r="BS11" s="53">
        <f t="shared" si="21"/>
        <v>1</v>
      </c>
      <c r="BT11" s="82">
        <f t="shared" si="23"/>
        <v>0.16666666666666666</v>
      </c>
      <c r="BU11" s="52">
        <v>1</v>
      </c>
      <c r="BV11" s="57">
        <v>0</v>
      </c>
      <c r="BW11" s="54">
        <f aca="true" t="shared" si="28" ref="BW11:BW16">BV11/BU11</f>
        <v>0</v>
      </c>
      <c r="BX11" s="53">
        <f aca="true" t="shared" si="29" ref="BX11:BX16">BU11-BV11</f>
        <v>1</v>
      </c>
      <c r="BY11" s="82">
        <f aca="true" t="shared" si="30" ref="BY11:BY16">BX11/BU11</f>
        <v>1</v>
      </c>
      <c r="BZ11" s="96">
        <f t="shared" si="24"/>
        <v>11</v>
      </c>
      <c r="CA11" s="96">
        <f t="shared" si="25"/>
        <v>9</v>
      </c>
      <c r="CB11" s="97">
        <f t="shared" si="26"/>
        <v>0.8181818181818182</v>
      </c>
      <c r="CC11" s="96">
        <f t="shared" si="27"/>
        <v>2</v>
      </c>
      <c r="CD11" s="98">
        <f t="shared" si="22"/>
        <v>0.18181818181818182</v>
      </c>
    </row>
    <row r="12" spans="1:82" s="6" customFormat="1" ht="12.75">
      <c r="A12" s="25" t="s">
        <v>10</v>
      </c>
      <c r="B12" s="26" t="s">
        <v>11</v>
      </c>
      <c r="C12" s="25">
        <f>D12+F12</f>
        <v>10</v>
      </c>
      <c r="D12" s="26">
        <v>8</v>
      </c>
      <c r="E12" s="3">
        <f>D12/C12</f>
        <v>0.8</v>
      </c>
      <c r="F12" s="26">
        <v>2</v>
      </c>
      <c r="G12" s="27">
        <f>F12/C12</f>
        <v>0.2</v>
      </c>
      <c r="H12" s="28">
        <f>I12+K12</f>
        <v>9</v>
      </c>
      <c r="I12" s="26">
        <v>7</v>
      </c>
      <c r="J12" s="3">
        <f>I12/H12</f>
        <v>0.7777777777777778</v>
      </c>
      <c r="K12" s="26">
        <v>2</v>
      </c>
      <c r="L12" s="27">
        <f>K12/H12</f>
        <v>0.2222222222222222</v>
      </c>
      <c r="M12" s="28">
        <f>N12+P12</f>
        <v>22</v>
      </c>
      <c r="N12" s="26">
        <v>22</v>
      </c>
      <c r="O12" s="3">
        <f t="shared" si="0"/>
        <v>1</v>
      </c>
      <c r="P12" s="26"/>
      <c r="Q12" s="27"/>
      <c r="R12" s="25">
        <f t="shared" si="1"/>
        <v>25</v>
      </c>
      <c r="S12" s="26">
        <v>20</v>
      </c>
      <c r="T12" s="3">
        <f t="shared" si="2"/>
        <v>0.8</v>
      </c>
      <c r="U12" s="26">
        <v>5</v>
      </c>
      <c r="V12" s="27">
        <f>U12/R12</f>
        <v>0.2</v>
      </c>
      <c r="W12" s="25">
        <f t="shared" si="3"/>
        <v>29</v>
      </c>
      <c r="X12" s="26">
        <v>24</v>
      </c>
      <c r="Y12" s="3">
        <f t="shared" si="4"/>
        <v>0.8275862068965517</v>
      </c>
      <c r="Z12" s="26">
        <v>5</v>
      </c>
      <c r="AA12" s="27">
        <f>Z12/W12</f>
        <v>0.1724137931034483</v>
      </c>
      <c r="AB12" s="25">
        <v>30</v>
      </c>
      <c r="AC12" s="26">
        <v>27</v>
      </c>
      <c r="AD12" s="3">
        <f t="shared" si="5"/>
        <v>0.9</v>
      </c>
      <c r="AE12" s="26">
        <v>3</v>
      </c>
      <c r="AF12" s="27">
        <f>AE12/AB12</f>
        <v>0.1</v>
      </c>
      <c r="AG12" s="25">
        <v>26</v>
      </c>
      <c r="AH12" s="26">
        <v>22</v>
      </c>
      <c r="AI12" s="3">
        <f t="shared" si="6"/>
        <v>0.8461538461538461</v>
      </c>
      <c r="AJ12" s="26">
        <v>4</v>
      </c>
      <c r="AK12" s="27">
        <f t="shared" si="7"/>
        <v>0.15384615384615385</v>
      </c>
      <c r="AL12" s="25">
        <v>37</v>
      </c>
      <c r="AM12" s="26">
        <v>30</v>
      </c>
      <c r="AN12" s="3">
        <f>AM12/AL12</f>
        <v>0.8108108108108109</v>
      </c>
      <c r="AO12" s="26">
        <f>AL12-AM12</f>
        <v>7</v>
      </c>
      <c r="AP12" s="27">
        <f>AO12/AL12</f>
        <v>0.1891891891891892</v>
      </c>
      <c r="AQ12" s="25">
        <v>29</v>
      </c>
      <c r="AR12" s="26">
        <v>24</v>
      </c>
      <c r="AS12" s="3">
        <f t="shared" si="8"/>
        <v>0.8275862068965517</v>
      </c>
      <c r="AT12" s="26">
        <f t="shared" si="9"/>
        <v>5</v>
      </c>
      <c r="AU12" s="27">
        <f t="shared" si="10"/>
        <v>0.1724137931034483</v>
      </c>
      <c r="AV12" s="25">
        <v>21</v>
      </c>
      <c r="AW12" s="26">
        <v>20</v>
      </c>
      <c r="AX12" s="3">
        <f t="shared" si="11"/>
        <v>0.9523809523809523</v>
      </c>
      <c r="AY12" s="26">
        <f t="shared" si="12"/>
        <v>1</v>
      </c>
      <c r="AZ12" s="27">
        <f t="shared" si="13"/>
        <v>0.047619047619047616</v>
      </c>
      <c r="BA12" s="25">
        <v>14</v>
      </c>
      <c r="BB12" s="26">
        <v>11</v>
      </c>
      <c r="BC12" s="3">
        <f t="shared" si="14"/>
        <v>0.7857142857142857</v>
      </c>
      <c r="BD12" s="26">
        <f t="shared" si="15"/>
        <v>3</v>
      </c>
      <c r="BE12" s="27">
        <f t="shared" si="16"/>
        <v>0.21428571428571427</v>
      </c>
      <c r="BF12" s="25">
        <v>30</v>
      </c>
      <c r="BG12" s="26">
        <v>28</v>
      </c>
      <c r="BH12" s="3">
        <f t="shared" si="17"/>
        <v>0.9333333333333333</v>
      </c>
      <c r="BI12" s="26">
        <f t="shared" si="18"/>
        <v>2</v>
      </c>
      <c r="BJ12" s="27">
        <f t="shared" si="19"/>
        <v>0.06666666666666667</v>
      </c>
      <c r="BK12" s="25">
        <v>48</v>
      </c>
      <c r="BL12" s="26">
        <v>46</v>
      </c>
      <c r="BM12" s="3">
        <f t="shared" si="20"/>
        <v>0.9583333333333334</v>
      </c>
      <c r="BN12" s="26">
        <f aca="true" t="shared" si="31" ref="BN12:BN18">BK12-BL12</f>
        <v>2</v>
      </c>
      <c r="BO12" s="27">
        <f aca="true" t="shared" si="32" ref="BO12:BO18">BN12/BK12</f>
        <v>0.041666666666666664</v>
      </c>
      <c r="BP12" s="25">
        <v>59</v>
      </c>
      <c r="BQ12" s="26">
        <v>53</v>
      </c>
      <c r="BR12" s="3">
        <f aca="true" t="shared" si="33" ref="BR12:BR18">BQ12/BP12</f>
        <v>0.8983050847457628</v>
      </c>
      <c r="BS12" s="26">
        <f t="shared" si="21"/>
        <v>6</v>
      </c>
      <c r="BT12" s="27">
        <f t="shared" si="23"/>
        <v>0.1016949152542373</v>
      </c>
      <c r="BU12" s="25">
        <v>53</v>
      </c>
      <c r="BV12" s="26">
        <v>46</v>
      </c>
      <c r="BW12" s="3">
        <f t="shared" si="28"/>
        <v>0.8679245283018868</v>
      </c>
      <c r="BX12" s="26">
        <f t="shared" si="29"/>
        <v>7</v>
      </c>
      <c r="BY12" s="27">
        <f t="shared" si="30"/>
        <v>0.1320754716981132</v>
      </c>
      <c r="BZ12" s="96">
        <f t="shared" si="24"/>
        <v>347</v>
      </c>
      <c r="CA12" s="96">
        <f t="shared" si="25"/>
        <v>307</v>
      </c>
      <c r="CB12" s="66">
        <f t="shared" si="26"/>
        <v>0.8847262247838616</v>
      </c>
      <c r="CC12" s="96">
        <f t="shared" si="27"/>
        <v>40</v>
      </c>
      <c r="CD12" s="79">
        <f t="shared" si="22"/>
        <v>0.11527377521613832</v>
      </c>
    </row>
    <row r="13" spans="1:82" s="56" customFormat="1" ht="12.75">
      <c r="A13" s="52" t="s">
        <v>12</v>
      </c>
      <c r="B13" s="53" t="s">
        <v>13</v>
      </c>
      <c r="C13" s="52">
        <f>D13+F13</f>
        <v>3</v>
      </c>
      <c r="D13" s="53">
        <v>1</v>
      </c>
      <c r="E13" s="54">
        <f>D13/C13</f>
        <v>0.3333333333333333</v>
      </c>
      <c r="F13" s="53">
        <v>2</v>
      </c>
      <c r="G13" s="82">
        <f>F13/C13</f>
        <v>0.6666666666666666</v>
      </c>
      <c r="H13" s="83">
        <f>I13+K13</f>
        <v>9</v>
      </c>
      <c r="I13" s="53">
        <v>7</v>
      </c>
      <c r="J13" s="54">
        <f>I13/H13</f>
        <v>0.7777777777777778</v>
      </c>
      <c r="K13" s="53">
        <v>2</v>
      </c>
      <c r="L13" s="82">
        <f>K13/H13</f>
        <v>0.2222222222222222</v>
      </c>
      <c r="M13" s="83">
        <f>N13+P13</f>
        <v>4</v>
      </c>
      <c r="N13" s="53">
        <v>4</v>
      </c>
      <c r="O13" s="54">
        <f t="shared" si="0"/>
        <v>1</v>
      </c>
      <c r="P13" s="53"/>
      <c r="Q13" s="82"/>
      <c r="R13" s="52">
        <f t="shared" si="1"/>
        <v>5</v>
      </c>
      <c r="S13" s="53">
        <v>5</v>
      </c>
      <c r="T13" s="54">
        <f t="shared" si="2"/>
        <v>1</v>
      </c>
      <c r="U13" s="53"/>
      <c r="V13" s="82"/>
      <c r="W13" s="52">
        <f t="shared" si="3"/>
        <v>8</v>
      </c>
      <c r="X13" s="53">
        <v>6</v>
      </c>
      <c r="Y13" s="54">
        <f t="shared" si="4"/>
        <v>0.75</v>
      </c>
      <c r="Z13" s="53">
        <v>2</v>
      </c>
      <c r="AA13" s="82">
        <f>Z13/W13</f>
        <v>0.25</v>
      </c>
      <c r="AB13" s="52">
        <v>8</v>
      </c>
      <c r="AC13" s="53">
        <v>6</v>
      </c>
      <c r="AD13" s="54">
        <f t="shared" si="5"/>
        <v>0.75</v>
      </c>
      <c r="AE13" s="53">
        <v>2</v>
      </c>
      <c r="AF13" s="82">
        <f>AE13/AB13</f>
        <v>0.25</v>
      </c>
      <c r="AG13" s="52">
        <v>13</v>
      </c>
      <c r="AH13" s="53">
        <v>12</v>
      </c>
      <c r="AI13" s="54">
        <f t="shared" si="6"/>
        <v>0.9230769230769231</v>
      </c>
      <c r="AJ13" s="53">
        <v>1</v>
      </c>
      <c r="AK13" s="82">
        <f t="shared" si="7"/>
        <v>0.07692307692307693</v>
      </c>
      <c r="AL13" s="52">
        <v>11</v>
      </c>
      <c r="AM13" s="53">
        <v>10</v>
      </c>
      <c r="AN13" s="54">
        <f>AM13/AL13</f>
        <v>0.9090909090909091</v>
      </c>
      <c r="AO13" s="53">
        <f>AL13-AM13</f>
        <v>1</v>
      </c>
      <c r="AP13" s="82">
        <f>AO13/AL13</f>
        <v>0.09090909090909091</v>
      </c>
      <c r="AQ13" s="52">
        <v>20</v>
      </c>
      <c r="AR13" s="53">
        <v>14</v>
      </c>
      <c r="AS13" s="54">
        <f t="shared" si="8"/>
        <v>0.7</v>
      </c>
      <c r="AT13" s="53">
        <f t="shared" si="9"/>
        <v>6</v>
      </c>
      <c r="AU13" s="82">
        <f t="shared" si="10"/>
        <v>0.3</v>
      </c>
      <c r="AV13" s="52">
        <v>15</v>
      </c>
      <c r="AW13" s="53">
        <v>13</v>
      </c>
      <c r="AX13" s="54">
        <f t="shared" si="11"/>
        <v>0.8666666666666667</v>
      </c>
      <c r="AY13" s="53">
        <f t="shared" si="12"/>
        <v>2</v>
      </c>
      <c r="AZ13" s="82">
        <f t="shared" si="13"/>
        <v>0.13333333333333333</v>
      </c>
      <c r="BA13" s="52">
        <v>21</v>
      </c>
      <c r="BB13" s="53">
        <v>15</v>
      </c>
      <c r="BC13" s="54">
        <f t="shared" si="14"/>
        <v>0.7142857142857143</v>
      </c>
      <c r="BD13" s="53">
        <f t="shared" si="15"/>
        <v>6</v>
      </c>
      <c r="BE13" s="82">
        <f t="shared" si="16"/>
        <v>0.2857142857142857</v>
      </c>
      <c r="BF13" s="52">
        <v>27</v>
      </c>
      <c r="BG13" s="53">
        <v>20</v>
      </c>
      <c r="BH13" s="54">
        <f t="shared" si="17"/>
        <v>0.7407407407407407</v>
      </c>
      <c r="BI13" s="53">
        <f t="shared" si="18"/>
        <v>7</v>
      </c>
      <c r="BJ13" s="82">
        <f t="shared" si="19"/>
        <v>0.25925925925925924</v>
      </c>
      <c r="BK13" s="52">
        <v>21</v>
      </c>
      <c r="BL13" s="53">
        <v>16</v>
      </c>
      <c r="BM13" s="54">
        <f t="shared" si="20"/>
        <v>0.7619047619047619</v>
      </c>
      <c r="BN13" s="53">
        <f t="shared" si="31"/>
        <v>5</v>
      </c>
      <c r="BO13" s="82">
        <f t="shared" si="32"/>
        <v>0.23809523809523808</v>
      </c>
      <c r="BP13" s="52">
        <v>25</v>
      </c>
      <c r="BQ13" s="53">
        <v>15</v>
      </c>
      <c r="BR13" s="54">
        <f t="shared" si="33"/>
        <v>0.6</v>
      </c>
      <c r="BS13" s="53">
        <f t="shared" si="21"/>
        <v>10</v>
      </c>
      <c r="BT13" s="82">
        <f t="shared" si="23"/>
        <v>0.4</v>
      </c>
      <c r="BU13" s="52">
        <v>30</v>
      </c>
      <c r="BV13" s="53">
        <v>26</v>
      </c>
      <c r="BW13" s="54">
        <f t="shared" si="28"/>
        <v>0.8666666666666667</v>
      </c>
      <c r="BX13" s="53">
        <f t="shared" si="29"/>
        <v>4</v>
      </c>
      <c r="BY13" s="82">
        <f t="shared" si="30"/>
        <v>0.13333333333333333</v>
      </c>
      <c r="BZ13" s="96">
        <f t="shared" si="24"/>
        <v>191</v>
      </c>
      <c r="CA13" s="96">
        <f t="shared" si="25"/>
        <v>147</v>
      </c>
      <c r="CB13" s="66">
        <f t="shared" si="26"/>
        <v>0.7696335078534031</v>
      </c>
      <c r="CC13" s="96">
        <f t="shared" si="27"/>
        <v>44</v>
      </c>
      <c r="CD13" s="79">
        <f t="shared" si="22"/>
        <v>0.23036649214659685</v>
      </c>
    </row>
    <row r="14" spans="1:82" s="6" customFormat="1" ht="12.75">
      <c r="A14" s="35" t="s">
        <v>40</v>
      </c>
      <c r="B14" s="91" t="s">
        <v>41</v>
      </c>
      <c r="C14" s="25"/>
      <c r="D14" s="26"/>
      <c r="E14" s="3"/>
      <c r="F14" s="26"/>
      <c r="G14" s="27"/>
      <c r="H14" s="28"/>
      <c r="I14" s="26"/>
      <c r="J14" s="3"/>
      <c r="K14" s="26"/>
      <c r="L14" s="27"/>
      <c r="M14" s="28"/>
      <c r="N14" s="26"/>
      <c r="O14" s="3"/>
      <c r="P14" s="26"/>
      <c r="Q14" s="27"/>
      <c r="R14" s="25"/>
      <c r="S14" s="26"/>
      <c r="T14" s="3"/>
      <c r="U14" s="26"/>
      <c r="V14" s="27"/>
      <c r="W14" s="25"/>
      <c r="X14" s="26"/>
      <c r="Y14" s="3"/>
      <c r="Z14" s="26"/>
      <c r="AA14" s="27"/>
      <c r="AB14" s="25"/>
      <c r="AC14" s="26"/>
      <c r="AD14" s="3"/>
      <c r="AE14" s="26"/>
      <c r="AF14" s="27"/>
      <c r="AG14" s="25"/>
      <c r="AH14" s="26"/>
      <c r="AI14" s="3"/>
      <c r="AJ14" s="26"/>
      <c r="AK14" s="27"/>
      <c r="AL14" s="25"/>
      <c r="AM14" s="26"/>
      <c r="AN14" s="3"/>
      <c r="AO14" s="26"/>
      <c r="AP14" s="27"/>
      <c r="AQ14" s="25"/>
      <c r="AR14" s="26"/>
      <c r="AS14" s="3"/>
      <c r="AT14" s="26"/>
      <c r="AU14" s="27"/>
      <c r="AV14" s="25"/>
      <c r="AW14" s="26"/>
      <c r="AX14" s="3"/>
      <c r="AY14" s="26"/>
      <c r="AZ14" s="27"/>
      <c r="BA14" s="25"/>
      <c r="BB14" s="91"/>
      <c r="BC14" s="3"/>
      <c r="BD14" s="26"/>
      <c r="BE14" s="27"/>
      <c r="BF14" s="25"/>
      <c r="BG14" s="26"/>
      <c r="BH14" s="3"/>
      <c r="BI14" s="26"/>
      <c r="BJ14" s="27"/>
      <c r="BK14" s="25">
        <v>1</v>
      </c>
      <c r="BL14" s="26">
        <v>1</v>
      </c>
      <c r="BM14" s="3">
        <f t="shared" si="20"/>
        <v>1</v>
      </c>
      <c r="BN14" s="26">
        <f>BK14-BL14</f>
        <v>0</v>
      </c>
      <c r="BO14" s="27">
        <f>BN14/BK14</f>
        <v>0</v>
      </c>
      <c r="BP14" s="25"/>
      <c r="BQ14" s="26"/>
      <c r="BR14" s="3"/>
      <c r="BS14" s="26"/>
      <c r="BT14" s="27"/>
      <c r="BU14" s="25">
        <v>1</v>
      </c>
      <c r="BV14" s="26">
        <v>1</v>
      </c>
      <c r="BW14" s="3">
        <f t="shared" si="28"/>
        <v>1</v>
      </c>
      <c r="BX14" s="26">
        <f t="shared" si="29"/>
        <v>0</v>
      </c>
      <c r="BY14" s="27">
        <f t="shared" si="30"/>
        <v>0</v>
      </c>
      <c r="BZ14" s="96">
        <f t="shared" si="24"/>
        <v>2</v>
      </c>
      <c r="CA14" s="96">
        <f t="shared" si="25"/>
        <v>2</v>
      </c>
      <c r="CB14" s="66">
        <f aca="true" t="shared" si="34" ref="CB14:CB25">CA14/BZ14</f>
        <v>1</v>
      </c>
      <c r="CC14" s="96">
        <f t="shared" si="27"/>
        <v>0</v>
      </c>
      <c r="CD14" s="79">
        <f aca="true" t="shared" si="35" ref="CD14:CD25">CC14/BZ14</f>
        <v>0</v>
      </c>
    </row>
    <row r="15" spans="1:82" s="56" customFormat="1" ht="12.75">
      <c r="A15" s="52" t="s">
        <v>31</v>
      </c>
      <c r="B15" s="53" t="s">
        <v>36</v>
      </c>
      <c r="C15" s="52"/>
      <c r="D15" s="53"/>
      <c r="E15" s="54"/>
      <c r="F15" s="53"/>
      <c r="G15" s="82"/>
      <c r="H15" s="83"/>
      <c r="I15" s="53"/>
      <c r="J15" s="54"/>
      <c r="K15" s="53"/>
      <c r="L15" s="82"/>
      <c r="M15" s="83"/>
      <c r="N15" s="53"/>
      <c r="O15" s="54"/>
      <c r="P15" s="53"/>
      <c r="Q15" s="82"/>
      <c r="R15" s="52"/>
      <c r="S15" s="53"/>
      <c r="T15" s="54"/>
      <c r="U15" s="53"/>
      <c r="V15" s="82"/>
      <c r="W15" s="52"/>
      <c r="X15" s="53"/>
      <c r="Y15" s="54"/>
      <c r="Z15" s="53"/>
      <c r="AA15" s="82"/>
      <c r="AB15" s="52"/>
      <c r="AC15" s="53"/>
      <c r="AD15" s="54"/>
      <c r="AE15" s="53"/>
      <c r="AF15" s="82"/>
      <c r="AG15" s="52"/>
      <c r="AH15" s="53"/>
      <c r="AI15" s="54"/>
      <c r="AJ15" s="53"/>
      <c r="AK15" s="82"/>
      <c r="AL15" s="52"/>
      <c r="AM15" s="53"/>
      <c r="AN15" s="54"/>
      <c r="AO15" s="53"/>
      <c r="AP15" s="82"/>
      <c r="AQ15" s="52"/>
      <c r="AR15" s="53"/>
      <c r="AS15" s="54"/>
      <c r="AT15" s="53"/>
      <c r="AU15" s="82"/>
      <c r="AV15" s="52"/>
      <c r="AW15" s="53"/>
      <c r="AX15" s="54"/>
      <c r="AY15" s="53"/>
      <c r="AZ15" s="82"/>
      <c r="BA15" s="52"/>
      <c r="BB15" s="53"/>
      <c r="BC15" s="54"/>
      <c r="BD15" s="53"/>
      <c r="BE15" s="82"/>
      <c r="BF15" s="52">
        <v>3</v>
      </c>
      <c r="BG15" s="53">
        <v>2</v>
      </c>
      <c r="BH15" s="54">
        <f t="shared" si="17"/>
        <v>0.6666666666666666</v>
      </c>
      <c r="BI15" s="53">
        <f t="shared" si="18"/>
        <v>1</v>
      </c>
      <c r="BJ15" s="82">
        <f t="shared" si="19"/>
        <v>0.3333333333333333</v>
      </c>
      <c r="BK15" s="52">
        <v>3</v>
      </c>
      <c r="BL15" s="53">
        <v>2</v>
      </c>
      <c r="BM15" s="54">
        <f t="shared" si="20"/>
        <v>0.6666666666666666</v>
      </c>
      <c r="BN15" s="53">
        <f t="shared" si="31"/>
        <v>1</v>
      </c>
      <c r="BO15" s="82">
        <f t="shared" si="32"/>
        <v>0.3333333333333333</v>
      </c>
      <c r="BP15" s="52"/>
      <c r="BQ15" s="53"/>
      <c r="BR15" s="54"/>
      <c r="BS15" s="53"/>
      <c r="BT15" s="82"/>
      <c r="BU15" s="52">
        <v>2</v>
      </c>
      <c r="BV15" s="53">
        <v>2</v>
      </c>
      <c r="BW15" s="54">
        <f t="shared" si="28"/>
        <v>1</v>
      </c>
      <c r="BX15" s="53">
        <f t="shared" si="29"/>
        <v>0</v>
      </c>
      <c r="BY15" s="82">
        <f t="shared" si="30"/>
        <v>0</v>
      </c>
      <c r="BZ15" s="96">
        <f t="shared" si="24"/>
        <v>8</v>
      </c>
      <c r="CA15" s="96">
        <f t="shared" si="25"/>
        <v>6</v>
      </c>
      <c r="CB15" s="66">
        <f t="shared" si="34"/>
        <v>0.75</v>
      </c>
      <c r="CC15" s="96">
        <f t="shared" si="27"/>
        <v>2</v>
      </c>
      <c r="CD15" s="79">
        <f t="shared" si="35"/>
        <v>0.25</v>
      </c>
    </row>
    <row r="16" spans="1:82" s="6" customFormat="1" ht="12.75">
      <c r="A16" s="25" t="s">
        <v>14</v>
      </c>
      <c r="B16" s="26" t="s">
        <v>15</v>
      </c>
      <c r="C16" s="25">
        <f>D16+F16</f>
        <v>35</v>
      </c>
      <c r="D16" s="26">
        <v>29</v>
      </c>
      <c r="E16" s="3">
        <f>D16/C16</f>
        <v>0.8285714285714286</v>
      </c>
      <c r="F16" s="26">
        <v>6</v>
      </c>
      <c r="G16" s="27">
        <f>F16/C16</f>
        <v>0.17142857142857143</v>
      </c>
      <c r="H16" s="28">
        <f>I16+K16</f>
        <v>35</v>
      </c>
      <c r="I16" s="26">
        <v>30</v>
      </c>
      <c r="J16" s="3">
        <f>I16/H16</f>
        <v>0.8571428571428571</v>
      </c>
      <c r="K16" s="26">
        <v>5</v>
      </c>
      <c r="L16" s="27">
        <f>K16/H16</f>
        <v>0.14285714285714285</v>
      </c>
      <c r="M16" s="28">
        <f>N16+P16</f>
        <v>36</v>
      </c>
      <c r="N16" s="26">
        <v>27</v>
      </c>
      <c r="O16" s="3">
        <f t="shared" si="0"/>
        <v>0.75</v>
      </c>
      <c r="P16" s="26">
        <v>9</v>
      </c>
      <c r="Q16" s="27">
        <f>P16/M16</f>
        <v>0.25</v>
      </c>
      <c r="R16" s="25">
        <f t="shared" si="1"/>
        <v>39</v>
      </c>
      <c r="S16" s="26">
        <v>27</v>
      </c>
      <c r="T16" s="3">
        <f t="shared" si="2"/>
        <v>0.6923076923076923</v>
      </c>
      <c r="U16" s="26">
        <v>12</v>
      </c>
      <c r="V16" s="27">
        <f>U16/R16</f>
        <v>0.3076923076923077</v>
      </c>
      <c r="W16" s="25">
        <f t="shared" si="3"/>
        <v>55</v>
      </c>
      <c r="X16" s="26">
        <v>39</v>
      </c>
      <c r="Y16" s="3">
        <f t="shared" si="4"/>
        <v>0.7090909090909091</v>
      </c>
      <c r="Z16" s="26">
        <v>16</v>
      </c>
      <c r="AA16" s="27">
        <f>Z16/W16</f>
        <v>0.2909090909090909</v>
      </c>
      <c r="AB16" s="25">
        <v>74</v>
      </c>
      <c r="AC16" s="26">
        <v>66</v>
      </c>
      <c r="AD16" s="3">
        <f t="shared" si="5"/>
        <v>0.8918918918918919</v>
      </c>
      <c r="AE16" s="26">
        <v>8</v>
      </c>
      <c r="AF16" s="27">
        <f>AE16/AB16</f>
        <v>0.10810810810810811</v>
      </c>
      <c r="AG16" s="25">
        <v>82</v>
      </c>
      <c r="AH16" s="26">
        <v>67</v>
      </c>
      <c r="AI16" s="3">
        <f t="shared" si="6"/>
        <v>0.8170731707317073</v>
      </c>
      <c r="AJ16" s="26">
        <v>15</v>
      </c>
      <c r="AK16" s="27">
        <f t="shared" si="7"/>
        <v>0.18292682926829268</v>
      </c>
      <c r="AL16" s="25">
        <v>72</v>
      </c>
      <c r="AM16" s="26">
        <v>63</v>
      </c>
      <c r="AN16" s="3">
        <f>AM16/AL16</f>
        <v>0.875</v>
      </c>
      <c r="AO16" s="26">
        <f>AL16-AM16</f>
        <v>9</v>
      </c>
      <c r="AP16" s="27">
        <f>AO16/AL16</f>
        <v>0.125</v>
      </c>
      <c r="AQ16" s="25">
        <v>50</v>
      </c>
      <c r="AR16" s="26">
        <v>41</v>
      </c>
      <c r="AS16" s="3">
        <f t="shared" si="8"/>
        <v>0.82</v>
      </c>
      <c r="AT16" s="26">
        <f t="shared" si="9"/>
        <v>9</v>
      </c>
      <c r="AU16" s="27">
        <f t="shared" si="10"/>
        <v>0.18</v>
      </c>
      <c r="AV16" s="25">
        <v>31</v>
      </c>
      <c r="AW16" s="26">
        <v>24</v>
      </c>
      <c r="AX16" s="3">
        <f t="shared" si="11"/>
        <v>0.7741935483870968</v>
      </c>
      <c r="AY16" s="26">
        <f t="shared" si="12"/>
        <v>7</v>
      </c>
      <c r="AZ16" s="27">
        <f t="shared" si="13"/>
        <v>0.22580645161290322</v>
      </c>
      <c r="BA16" s="25">
        <v>47</v>
      </c>
      <c r="BB16" s="91">
        <v>32</v>
      </c>
      <c r="BC16" s="3">
        <f t="shared" si="14"/>
        <v>0.6808510638297872</v>
      </c>
      <c r="BD16" s="26">
        <f t="shared" si="15"/>
        <v>15</v>
      </c>
      <c r="BE16" s="27">
        <f t="shared" si="16"/>
        <v>0.3191489361702128</v>
      </c>
      <c r="BF16" s="25">
        <v>67</v>
      </c>
      <c r="BG16" s="26">
        <v>54</v>
      </c>
      <c r="BH16" s="3">
        <f t="shared" si="17"/>
        <v>0.8059701492537313</v>
      </c>
      <c r="BI16" s="26">
        <f t="shared" si="18"/>
        <v>13</v>
      </c>
      <c r="BJ16" s="27">
        <f t="shared" si="19"/>
        <v>0.19402985074626866</v>
      </c>
      <c r="BK16" s="25">
        <v>56</v>
      </c>
      <c r="BL16" s="26">
        <v>43</v>
      </c>
      <c r="BM16" s="3">
        <f t="shared" si="20"/>
        <v>0.7678571428571429</v>
      </c>
      <c r="BN16" s="26">
        <f t="shared" si="31"/>
        <v>13</v>
      </c>
      <c r="BO16" s="27">
        <f t="shared" si="32"/>
        <v>0.23214285714285715</v>
      </c>
      <c r="BP16" s="25">
        <v>80</v>
      </c>
      <c r="BQ16" s="26">
        <v>60</v>
      </c>
      <c r="BR16" s="3">
        <f t="shared" si="33"/>
        <v>0.75</v>
      </c>
      <c r="BS16" s="26">
        <f aca="true" t="shared" si="36" ref="BS16:BS24">BP16-BQ16</f>
        <v>20</v>
      </c>
      <c r="BT16" s="27">
        <f aca="true" t="shared" si="37" ref="BT16:BT26">BS16/BP16</f>
        <v>0.25</v>
      </c>
      <c r="BU16" s="25">
        <v>68</v>
      </c>
      <c r="BV16" s="26">
        <v>60</v>
      </c>
      <c r="BW16" s="3">
        <f t="shared" si="28"/>
        <v>0.8823529411764706</v>
      </c>
      <c r="BX16" s="26">
        <f t="shared" si="29"/>
        <v>8</v>
      </c>
      <c r="BY16" s="27">
        <f t="shared" si="30"/>
        <v>0.11764705882352941</v>
      </c>
      <c r="BZ16" s="96">
        <f t="shared" si="24"/>
        <v>627</v>
      </c>
      <c r="CA16" s="96">
        <f t="shared" si="25"/>
        <v>510</v>
      </c>
      <c r="CB16" s="66">
        <f t="shared" si="34"/>
        <v>0.8133971291866029</v>
      </c>
      <c r="CC16" s="96">
        <f t="shared" si="27"/>
        <v>117</v>
      </c>
      <c r="CD16" s="79">
        <f t="shared" si="35"/>
        <v>0.18660287081339713</v>
      </c>
    </row>
    <row r="17" spans="1:82" s="56" customFormat="1" ht="12.75">
      <c r="A17" s="52" t="s">
        <v>32</v>
      </c>
      <c r="B17" s="53" t="s">
        <v>37</v>
      </c>
      <c r="C17" s="52"/>
      <c r="D17" s="53"/>
      <c r="E17" s="54"/>
      <c r="F17" s="53"/>
      <c r="G17" s="82"/>
      <c r="H17" s="83"/>
      <c r="I17" s="53"/>
      <c r="J17" s="54"/>
      <c r="K17" s="53"/>
      <c r="L17" s="82"/>
      <c r="M17" s="83"/>
      <c r="N17" s="53"/>
      <c r="O17" s="54"/>
      <c r="P17" s="53"/>
      <c r="Q17" s="82"/>
      <c r="R17" s="52"/>
      <c r="S17" s="53"/>
      <c r="T17" s="54"/>
      <c r="U17" s="53"/>
      <c r="V17" s="82"/>
      <c r="W17" s="52"/>
      <c r="X17" s="53"/>
      <c r="Y17" s="54"/>
      <c r="Z17" s="53"/>
      <c r="AA17" s="82"/>
      <c r="AB17" s="52"/>
      <c r="AC17" s="53"/>
      <c r="AD17" s="54"/>
      <c r="AE17" s="53"/>
      <c r="AF17" s="82"/>
      <c r="AG17" s="52"/>
      <c r="AH17" s="53"/>
      <c r="AI17" s="54"/>
      <c r="AJ17" s="53"/>
      <c r="AK17" s="82"/>
      <c r="AL17" s="52"/>
      <c r="AM17" s="53"/>
      <c r="AN17" s="54"/>
      <c r="AO17" s="53"/>
      <c r="AP17" s="82"/>
      <c r="AQ17" s="52"/>
      <c r="AR17" s="53"/>
      <c r="AS17" s="54"/>
      <c r="AT17" s="53"/>
      <c r="AU17" s="82"/>
      <c r="AV17" s="52"/>
      <c r="AW17" s="53"/>
      <c r="AX17" s="54"/>
      <c r="AY17" s="53"/>
      <c r="AZ17" s="82"/>
      <c r="BA17" s="52"/>
      <c r="BB17" s="57"/>
      <c r="BC17" s="54"/>
      <c r="BD17" s="53"/>
      <c r="BE17" s="82"/>
      <c r="BF17" s="52">
        <v>2</v>
      </c>
      <c r="BG17" s="53">
        <v>1</v>
      </c>
      <c r="BH17" s="54">
        <f t="shared" si="17"/>
        <v>0.5</v>
      </c>
      <c r="BI17" s="53">
        <f t="shared" si="18"/>
        <v>1</v>
      </c>
      <c r="BJ17" s="82">
        <f t="shared" si="19"/>
        <v>0.5</v>
      </c>
      <c r="BK17" s="52">
        <v>2</v>
      </c>
      <c r="BL17" s="53">
        <v>1</v>
      </c>
      <c r="BM17" s="54">
        <f t="shared" si="20"/>
        <v>0.5</v>
      </c>
      <c r="BN17" s="53">
        <f t="shared" si="31"/>
        <v>1</v>
      </c>
      <c r="BO17" s="82">
        <f t="shared" si="32"/>
        <v>0.5</v>
      </c>
      <c r="BP17" s="52">
        <v>3</v>
      </c>
      <c r="BQ17" s="53">
        <v>3</v>
      </c>
      <c r="BR17" s="54">
        <f t="shared" si="33"/>
        <v>1</v>
      </c>
      <c r="BS17" s="53">
        <f t="shared" si="36"/>
        <v>0</v>
      </c>
      <c r="BT17" s="82">
        <f t="shared" si="37"/>
        <v>0</v>
      </c>
      <c r="BU17" s="52"/>
      <c r="BV17" s="53"/>
      <c r="BW17" s="54"/>
      <c r="BX17" s="53"/>
      <c r="BY17" s="82"/>
      <c r="BZ17" s="96">
        <f t="shared" si="24"/>
        <v>7</v>
      </c>
      <c r="CA17" s="96">
        <f t="shared" si="25"/>
        <v>5</v>
      </c>
      <c r="CB17" s="66">
        <f t="shared" si="34"/>
        <v>0.7142857142857143</v>
      </c>
      <c r="CC17" s="96">
        <f t="shared" si="27"/>
        <v>2</v>
      </c>
      <c r="CD17" s="79">
        <f t="shared" si="35"/>
        <v>0.2857142857142857</v>
      </c>
    </row>
    <row r="18" spans="1:82" s="6" customFormat="1" ht="12.75">
      <c r="A18" s="25" t="s">
        <v>16</v>
      </c>
      <c r="B18" s="26" t="s">
        <v>17</v>
      </c>
      <c r="C18" s="25">
        <f>D18+F18</f>
        <v>51</v>
      </c>
      <c r="D18" s="26">
        <v>37</v>
      </c>
      <c r="E18" s="3">
        <f>D18/C18</f>
        <v>0.7254901960784313</v>
      </c>
      <c r="F18" s="26">
        <v>14</v>
      </c>
      <c r="G18" s="27">
        <f>F18/C18</f>
        <v>0.27450980392156865</v>
      </c>
      <c r="H18" s="28">
        <f>I18+K18</f>
        <v>55</v>
      </c>
      <c r="I18" s="26">
        <v>45</v>
      </c>
      <c r="J18" s="3">
        <f>I18/H18</f>
        <v>0.8181818181818182</v>
      </c>
      <c r="K18" s="26">
        <v>10</v>
      </c>
      <c r="L18" s="27">
        <f>K18/H18</f>
        <v>0.18181818181818182</v>
      </c>
      <c r="M18" s="28">
        <v>52</v>
      </c>
      <c r="N18" s="26">
        <v>43</v>
      </c>
      <c r="O18" s="3">
        <f t="shared" si="0"/>
        <v>0.8269230769230769</v>
      </c>
      <c r="P18" s="26">
        <v>9</v>
      </c>
      <c r="Q18" s="27">
        <f>P18/M18</f>
        <v>0.17307692307692307</v>
      </c>
      <c r="R18" s="25">
        <f t="shared" si="1"/>
        <v>64</v>
      </c>
      <c r="S18" s="26">
        <v>45</v>
      </c>
      <c r="T18" s="3">
        <f t="shared" si="2"/>
        <v>0.703125</v>
      </c>
      <c r="U18" s="26">
        <v>19</v>
      </c>
      <c r="V18" s="27">
        <f>U18/R18</f>
        <v>0.296875</v>
      </c>
      <c r="W18" s="25">
        <f t="shared" si="3"/>
        <v>114</v>
      </c>
      <c r="X18" s="26">
        <v>97</v>
      </c>
      <c r="Y18" s="3">
        <f t="shared" si="4"/>
        <v>0.8508771929824561</v>
      </c>
      <c r="Z18" s="26">
        <v>17</v>
      </c>
      <c r="AA18" s="27">
        <f>Z18/W18</f>
        <v>0.14912280701754385</v>
      </c>
      <c r="AB18" s="25">
        <v>113</v>
      </c>
      <c r="AC18" s="26">
        <v>88</v>
      </c>
      <c r="AD18" s="3">
        <f t="shared" si="5"/>
        <v>0.7787610619469026</v>
      </c>
      <c r="AE18" s="26">
        <v>25</v>
      </c>
      <c r="AF18" s="27">
        <f>AE18/AB18</f>
        <v>0.22123893805309736</v>
      </c>
      <c r="AG18" s="25">
        <v>87</v>
      </c>
      <c r="AH18" s="26">
        <v>57</v>
      </c>
      <c r="AI18" s="3">
        <f t="shared" si="6"/>
        <v>0.6551724137931034</v>
      </c>
      <c r="AJ18" s="26">
        <v>30</v>
      </c>
      <c r="AK18" s="27">
        <f t="shared" si="7"/>
        <v>0.3448275862068966</v>
      </c>
      <c r="AL18" s="25">
        <v>59</v>
      </c>
      <c r="AM18" s="26">
        <v>45</v>
      </c>
      <c r="AN18" s="3">
        <f>AM18/AL18</f>
        <v>0.7627118644067796</v>
      </c>
      <c r="AO18" s="26">
        <f>AL18-AM18</f>
        <v>14</v>
      </c>
      <c r="AP18" s="27">
        <f>AO18/AL18</f>
        <v>0.23728813559322035</v>
      </c>
      <c r="AQ18" s="25">
        <v>55</v>
      </c>
      <c r="AR18" s="26">
        <v>45</v>
      </c>
      <c r="AS18" s="3">
        <f t="shared" si="8"/>
        <v>0.8181818181818182</v>
      </c>
      <c r="AT18" s="26">
        <f t="shared" si="9"/>
        <v>10</v>
      </c>
      <c r="AU18" s="27">
        <f t="shared" si="10"/>
        <v>0.18181818181818182</v>
      </c>
      <c r="AV18" s="25">
        <v>28</v>
      </c>
      <c r="AW18" s="26">
        <v>21</v>
      </c>
      <c r="AX18" s="3">
        <f t="shared" si="11"/>
        <v>0.75</v>
      </c>
      <c r="AY18" s="26">
        <f t="shared" si="12"/>
        <v>7</v>
      </c>
      <c r="AZ18" s="27">
        <f t="shared" si="13"/>
        <v>0.25</v>
      </c>
      <c r="BA18" s="25">
        <v>53</v>
      </c>
      <c r="BB18" s="26">
        <v>40</v>
      </c>
      <c r="BC18" s="3">
        <f t="shared" si="14"/>
        <v>0.7547169811320755</v>
      </c>
      <c r="BD18" s="26">
        <f t="shared" si="15"/>
        <v>13</v>
      </c>
      <c r="BE18" s="27">
        <f t="shared" si="16"/>
        <v>0.24528301886792453</v>
      </c>
      <c r="BF18" s="25">
        <v>58</v>
      </c>
      <c r="BG18" s="26">
        <v>45</v>
      </c>
      <c r="BH18" s="3">
        <f t="shared" si="17"/>
        <v>0.7758620689655172</v>
      </c>
      <c r="BI18" s="26">
        <f t="shared" si="18"/>
        <v>13</v>
      </c>
      <c r="BJ18" s="27">
        <f t="shared" si="19"/>
        <v>0.22413793103448276</v>
      </c>
      <c r="BK18" s="25">
        <v>52</v>
      </c>
      <c r="BL18" s="26">
        <v>36</v>
      </c>
      <c r="BM18" s="3">
        <f t="shared" si="20"/>
        <v>0.6923076923076923</v>
      </c>
      <c r="BN18" s="26">
        <f t="shared" si="31"/>
        <v>16</v>
      </c>
      <c r="BO18" s="27">
        <f t="shared" si="32"/>
        <v>0.3076923076923077</v>
      </c>
      <c r="BP18" s="25">
        <v>67</v>
      </c>
      <c r="BQ18" s="26">
        <v>51</v>
      </c>
      <c r="BR18" s="3">
        <f t="shared" si="33"/>
        <v>0.7611940298507462</v>
      </c>
      <c r="BS18" s="26">
        <f t="shared" si="36"/>
        <v>16</v>
      </c>
      <c r="BT18" s="27">
        <f t="shared" si="37"/>
        <v>0.23880597014925373</v>
      </c>
      <c r="BU18" s="25">
        <v>74</v>
      </c>
      <c r="BV18" s="26">
        <v>64</v>
      </c>
      <c r="BW18" s="3">
        <f>BV18/BU18</f>
        <v>0.8648648648648649</v>
      </c>
      <c r="BX18" s="26">
        <f>BU18-BV18</f>
        <v>10</v>
      </c>
      <c r="BY18" s="27">
        <f>BX18/BU18</f>
        <v>0.13513513513513514</v>
      </c>
      <c r="BZ18" s="96">
        <f t="shared" si="24"/>
        <v>646</v>
      </c>
      <c r="CA18" s="96">
        <f t="shared" si="25"/>
        <v>492</v>
      </c>
      <c r="CB18" s="66">
        <f t="shared" si="34"/>
        <v>0.7616099071207431</v>
      </c>
      <c r="CC18" s="96">
        <f t="shared" si="27"/>
        <v>154</v>
      </c>
      <c r="CD18" s="79">
        <f t="shared" si="35"/>
        <v>0.23839009287925697</v>
      </c>
    </row>
    <row r="19" spans="1:82" s="56" customFormat="1" ht="12.75">
      <c r="A19" s="52" t="s">
        <v>33</v>
      </c>
      <c r="B19" s="53" t="s">
        <v>38</v>
      </c>
      <c r="C19" s="52"/>
      <c r="D19" s="53"/>
      <c r="E19" s="54"/>
      <c r="F19" s="53"/>
      <c r="G19" s="82"/>
      <c r="H19" s="83"/>
      <c r="I19" s="53"/>
      <c r="J19" s="54"/>
      <c r="K19" s="53"/>
      <c r="L19" s="82"/>
      <c r="M19" s="83"/>
      <c r="N19" s="53"/>
      <c r="O19" s="54"/>
      <c r="P19" s="53"/>
      <c r="Q19" s="82"/>
      <c r="R19" s="52"/>
      <c r="S19" s="53"/>
      <c r="T19" s="54"/>
      <c r="U19" s="53"/>
      <c r="V19" s="82"/>
      <c r="W19" s="52"/>
      <c r="X19" s="53"/>
      <c r="Y19" s="54"/>
      <c r="Z19" s="53"/>
      <c r="AA19" s="82"/>
      <c r="AB19" s="52"/>
      <c r="AC19" s="53"/>
      <c r="AD19" s="54"/>
      <c r="AE19" s="53"/>
      <c r="AF19" s="82"/>
      <c r="AG19" s="52"/>
      <c r="AH19" s="53"/>
      <c r="AI19" s="54"/>
      <c r="AJ19" s="53"/>
      <c r="AK19" s="82"/>
      <c r="AL19" s="52"/>
      <c r="AM19" s="53"/>
      <c r="AN19" s="54"/>
      <c r="AO19" s="53"/>
      <c r="AP19" s="82"/>
      <c r="AQ19" s="52"/>
      <c r="AR19" s="53"/>
      <c r="AS19" s="54"/>
      <c r="AT19" s="53"/>
      <c r="AU19" s="82"/>
      <c r="AV19" s="52"/>
      <c r="AW19" s="53"/>
      <c r="AX19" s="54"/>
      <c r="AY19" s="53"/>
      <c r="AZ19" s="82"/>
      <c r="BA19" s="52"/>
      <c r="BB19" s="53"/>
      <c r="BC19" s="54"/>
      <c r="BD19" s="53"/>
      <c r="BE19" s="82"/>
      <c r="BF19" s="52">
        <v>2</v>
      </c>
      <c r="BG19" s="53">
        <v>2</v>
      </c>
      <c r="BH19" s="54">
        <f t="shared" si="17"/>
        <v>1</v>
      </c>
      <c r="BI19" s="53"/>
      <c r="BJ19" s="82"/>
      <c r="BK19" s="52">
        <v>1</v>
      </c>
      <c r="BL19" s="53">
        <v>1</v>
      </c>
      <c r="BM19" s="54">
        <f t="shared" si="20"/>
        <v>1</v>
      </c>
      <c r="BN19" s="53">
        <f aca="true" t="shared" si="38" ref="BN19:BN25">BK19-BL19</f>
        <v>0</v>
      </c>
      <c r="BO19" s="82">
        <f aca="true" t="shared" si="39" ref="BO19:BO26">BN19/BK19</f>
        <v>0</v>
      </c>
      <c r="BP19" s="52"/>
      <c r="BQ19" s="53"/>
      <c r="BR19" s="54"/>
      <c r="BS19" s="53"/>
      <c r="BT19" s="82"/>
      <c r="BU19" s="52"/>
      <c r="BV19" s="53"/>
      <c r="BW19" s="54"/>
      <c r="BX19" s="53"/>
      <c r="BY19" s="82"/>
      <c r="BZ19" s="96">
        <f t="shared" si="24"/>
        <v>3</v>
      </c>
      <c r="CA19" s="96">
        <f t="shared" si="25"/>
        <v>3</v>
      </c>
      <c r="CB19" s="66">
        <f t="shared" si="34"/>
        <v>1</v>
      </c>
      <c r="CC19" s="96">
        <f t="shared" si="27"/>
        <v>0</v>
      </c>
      <c r="CD19" s="79">
        <f t="shared" si="35"/>
        <v>0</v>
      </c>
    </row>
    <row r="20" spans="1:82" s="6" customFormat="1" ht="12.75">
      <c r="A20" s="25" t="s">
        <v>18</v>
      </c>
      <c r="B20" s="26" t="s">
        <v>19</v>
      </c>
      <c r="C20" s="25"/>
      <c r="D20" s="26"/>
      <c r="E20" s="3"/>
      <c r="F20" s="26"/>
      <c r="G20" s="27"/>
      <c r="H20" s="28"/>
      <c r="I20" s="26"/>
      <c r="J20" s="3"/>
      <c r="K20" s="26"/>
      <c r="L20" s="27"/>
      <c r="M20" s="28"/>
      <c r="N20" s="26"/>
      <c r="O20" s="3"/>
      <c r="P20" s="26"/>
      <c r="Q20" s="27"/>
      <c r="R20" s="25"/>
      <c r="S20" s="26"/>
      <c r="T20" s="3"/>
      <c r="U20" s="26"/>
      <c r="V20" s="27"/>
      <c r="W20" s="25">
        <f t="shared" si="3"/>
        <v>1</v>
      </c>
      <c r="X20" s="26">
        <v>1</v>
      </c>
      <c r="Y20" s="3">
        <f t="shared" si="4"/>
        <v>1</v>
      </c>
      <c r="Z20" s="26"/>
      <c r="AA20" s="27"/>
      <c r="AB20" s="25">
        <v>6</v>
      </c>
      <c r="AC20" s="26">
        <v>6</v>
      </c>
      <c r="AD20" s="3">
        <f t="shared" si="5"/>
        <v>1</v>
      </c>
      <c r="AE20" s="26"/>
      <c r="AF20" s="27"/>
      <c r="AG20" s="25">
        <v>4</v>
      </c>
      <c r="AH20" s="26">
        <v>1</v>
      </c>
      <c r="AI20" s="3">
        <f t="shared" si="6"/>
        <v>0.25</v>
      </c>
      <c r="AJ20" s="26">
        <v>3</v>
      </c>
      <c r="AK20" s="27">
        <f t="shared" si="7"/>
        <v>0.75</v>
      </c>
      <c r="AL20" s="25"/>
      <c r="AM20" s="26"/>
      <c r="AN20" s="3"/>
      <c r="AO20" s="26"/>
      <c r="AP20" s="27"/>
      <c r="AQ20" s="25">
        <v>3</v>
      </c>
      <c r="AR20" s="26">
        <v>3</v>
      </c>
      <c r="AS20" s="3">
        <f t="shared" si="8"/>
        <v>1</v>
      </c>
      <c r="AT20" s="26"/>
      <c r="AU20" s="27"/>
      <c r="AV20" s="25">
        <v>2</v>
      </c>
      <c r="AW20" s="26">
        <v>1</v>
      </c>
      <c r="AX20" s="3">
        <f t="shared" si="11"/>
        <v>0.5</v>
      </c>
      <c r="AY20" s="26">
        <f t="shared" si="12"/>
        <v>1</v>
      </c>
      <c r="AZ20" s="27">
        <f t="shared" si="13"/>
        <v>0.5</v>
      </c>
      <c r="BA20" s="25">
        <v>4</v>
      </c>
      <c r="BB20" s="91">
        <v>4</v>
      </c>
      <c r="BC20" s="3">
        <f t="shared" si="14"/>
        <v>1</v>
      </c>
      <c r="BD20" s="26"/>
      <c r="BE20" s="27"/>
      <c r="BF20" s="25">
        <v>7</v>
      </c>
      <c r="BG20" s="26">
        <v>7</v>
      </c>
      <c r="BH20" s="3">
        <f t="shared" si="17"/>
        <v>1</v>
      </c>
      <c r="BI20" s="26"/>
      <c r="BJ20" s="27"/>
      <c r="BK20" s="25">
        <v>1</v>
      </c>
      <c r="BL20" s="26">
        <v>0</v>
      </c>
      <c r="BM20" s="3">
        <f t="shared" si="20"/>
        <v>0</v>
      </c>
      <c r="BN20" s="26">
        <f t="shared" si="38"/>
        <v>1</v>
      </c>
      <c r="BO20" s="27">
        <f t="shared" si="39"/>
        <v>1</v>
      </c>
      <c r="BP20" s="25"/>
      <c r="BQ20" s="26"/>
      <c r="BR20" s="3"/>
      <c r="BS20" s="26"/>
      <c r="BT20" s="27"/>
      <c r="BU20" s="25"/>
      <c r="BV20" s="26"/>
      <c r="BW20" s="3"/>
      <c r="BX20" s="26"/>
      <c r="BY20" s="27"/>
      <c r="BZ20" s="96">
        <f t="shared" si="24"/>
        <v>27</v>
      </c>
      <c r="CA20" s="96">
        <f t="shared" si="25"/>
        <v>22</v>
      </c>
      <c r="CB20" s="66">
        <f t="shared" si="34"/>
        <v>0.8148148148148148</v>
      </c>
      <c r="CC20" s="96">
        <f t="shared" si="27"/>
        <v>5</v>
      </c>
      <c r="CD20" s="79">
        <f t="shared" si="35"/>
        <v>0.18518518518518517</v>
      </c>
    </row>
    <row r="21" spans="1:82" s="56" customFormat="1" ht="12.75">
      <c r="A21" s="52" t="s">
        <v>34</v>
      </c>
      <c r="B21" s="53" t="s">
        <v>39</v>
      </c>
      <c r="C21" s="52"/>
      <c r="D21" s="53"/>
      <c r="E21" s="54"/>
      <c r="F21" s="53"/>
      <c r="G21" s="82"/>
      <c r="H21" s="83"/>
      <c r="I21" s="53"/>
      <c r="J21" s="54"/>
      <c r="K21" s="53"/>
      <c r="L21" s="82"/>
      <c r="M21" s="83"/>
      <c r="N21" s="53"/>
      <c r="O21" s="54"/>
      <c r="P21" s="53"/>
      <c r="Q21" s="82"/>
      <c r="R21" s="52"/>
      <c r="S21" s="53"/>
      <c r="T21" s="54"/>
      <c r="U21" s="53"/>
      <c r="V21" s="82"/>
      <c r="W21" s="52"/>
      <c r="X21" s="53"/>
      <c r="Y21" s="54"/>
      <c r="Z21" s="53"/>
      <c r="AA21" s="82"/>
      <c r="AB21" s="52"/>
      <c r="AC21" s="53"/>
      <c r="AD21" s="54"/>
      <c r="AE21" s="53"/>
      <c r="AF21" s="82"/>
      <c r="AG21" s="52"/>
      <c r="AH21" s="53"/>
      <c r="AI21" s="54"/>
      <c r="AJ21" s="53"/>
      <c r="AK21" s="82"/>
      <c r="AL21" s="52"/>
      <c r="AM21" s="53"/>
      <c r="AN21" s="54"/>
      <c r="AO21" s="53"/>
      <c r="AP21" s="82"/>
      <c r="AQ21" s="52"/>
      <c r="AR21" s="53"/>
      <c r="AS21" s="54"/>
      <c r="AT21" s="53"/>
      <c r="AU21" s="82"/>
      <c r="AV21" s="52"/>
      <c r="AW21" s="53"/>
      <c r="AX21" s="54"/>
      <c r="AY21" s="53"/>
      <c r="AZ21" s="82"/>
      <c r="BA21" s="52"/>
      <c r="BB21" s="57"/>
      <c r="BC21" s="54"/>
      <c r="BD21" s="53"/>
      <c r="BE21" s="82"/>
      <c r="BF21" s="52">
        <v>1</v>
      </c>
      <c r="BG21" s="53">
        <v>1</v>
      </c>
      <c r="BH21" s="54">
        <f t="shared" si="17"/>
        <v>1</v>
      </c>
      <c r="BI21" s="53"/>
      <c r="BJ21" s="82"/>
      <c r="BK21" s="52">
        <v>5</v>
      </c>
      <c r="BL21" s="53">
        <v>3</v>
      </c>
      <c r="BM21" s="54">
        <f t="shared" si="20"/>
        <v>0.6</v>
      </c>
      <c r="BN21" s="53">
        <f t="shared" si="38"/>
        <v>2</v>
      </c>
      <c r="BO21" s="82">
        <f t="shared" si="39"/>
        <v>0.4</v>
      </c>
      <c r="BP21" s="52"/>
      <c r="BQ21" s="53"/>
      <c r="BR21" s="54"/>
      <c r="BS21" s="53"/>
      <c r="BT21" s="82"/>
      <c r="BU21" s="52"/>
      <c r="BV21" s="53"/>
      <c r="BW21" s="54"/>
      <c r="BX21" s="53"/>
      <c r="BY21" s="82"/>
      <c r="BZ21" s="96">
        <f t="shared" si="24"/>
        <v>6</v>
      </c>
      <c r="CA21" s="96">
        <f t="shared" si="25"/>
        <v>4</v>
      </c>
      <c r="CB21" s="66">
        <f t="shared" si="34"/>
        <v>0.6666666666666666</v>
      </c>
      <c r="CC21" s="96">
        <f t="shared" si="27"/>
        <v>2</v>
      </c>
      <c r="CD21" s="79">
        <f t="shared" si="35"/>
        <v>0.3333333333333333</v>
      </c>
    </row>
    <row r="22" spans="1:82" s="6" customFormat="1" ht="12.75">
      <c r="A22" s="25" t="s">
        <v>20</v>
      </c>
      <c r="B22" s="26" t="s">
        <v>21</v>
      </c>
      <c r="C22" s="25">
        <f>D22+F22</f>
        <v>24</v>
      </c>
      <c r="D22" s="26">
        <v>18</v>
      </c>
      <c r="E22" s="3">
        <f>D22/C22</f>
        <v>0.75</v>
      </c>
      <c r="F22" s="26">
        <v>6</v>
      </c>
      <c r="G22" s="27">
        <f>F22/C22</f>
        <v>0.25</v>
      </c>
      <c r="H22" s="28">
        <f>I22+K22</f>
        <v>24</v>
      </c>
      <c r="I22" s="26">
        <v>18</v>
      </c>
      <c r="J22" s="3">
        <f>I22/H22</f>
        <v>0.75</v>
      </c>
      <c r="K22" s="26">
        <v>6</v>
      </c>
      <c r="L22" s="27">
        <f>K22/H22</f>
        <v>0.25</v>
      </c>
      <c r="M22" s="28">
        <f>N22+P22</f>
        <v>38</v>
      </c>
      <c r="N22" s="26">
        <v>29</v>
      </c>
      <c r="O22" s="3">
        <f>N22/M22</f>
        <v>0.7631578947368421</v>
      </c>
      <c r="P22" s="26">
        <v>9</v>
      </c>
      <c r="Q22" s="27">
        <f>P22/M22</f>
        <v>0.23684210526315788</v>
      </c>
      <c r="R22" s="25">
        <f>S22+U22</f>
        <v>39</v>
      </c>
      <c r="S22" s="26">
        <v>26</v>
      </c>
      <c r="T22" s="3">
        <f>S22/R22</f>
        <v>0.6666666666666666</v>
      </c>
      <c r="U22" s="26">
        <v>13</v>
      </c>
      <c r="V22" s="27">
        <f>U22/R22</f>
        <v>0.3333333333333333</v>
      </c>
      <c r="W22" s="25">
        <f t="shared" si="3"/>
        <v>47</v>
      </c>
      <c r="X22" s="26">
        <v>35</v>
      </c>
      <c r="Y22" s="3">
        <f t="shared" si="4"/>
        <v>0.7446808510638298</v>
      </c>
      <c r="Z22" s="26">
        <v>12</v>
      </c>
      <c r="AA22" s="27">
        <f>Z22/W22</f>
        <v>0.2553191489361702</v>
      </c>
      <c r="AB22" s="25">
        <v>44</v>
      </c>
      <c r="AC22" s="26">
        <v>38</v>
      </c>
      <c r="AD22" s="3">
        <f t="shared" si="5"/>
        <v>0.8636363636363636</v>
      </c>
      <c r="AE22" s="26">
        <v>6</v>
      </c>
      <c r="AF22" s="27">
        <f>AE22/AB22</f>
        <v>0.13636363636363635</v>
      </c>
      <c r="AG22" s="25">
        <v>40</v>
      </c>
      <c r="AH22" s="26">
        <v>31</v>
      </c>
      <c r="AI22" s="3">
        <f t="shared" si="6"/>
        <v>0.775</v>
      </c>
      <c r="AJ22" s="26">
        <v>9</v>
      </c>
      <c r="AK22" s="27">
        <f t="shared" si="7"/>
        <v>0.225</v>
      </c>
      <c r="AL22" s="25">
        <v>50</v>
      </c>
      <c r="AM22" s="26">
        <v>32</v>
      </c>
      <c r="AN22" s="3">
        <f>AM22/AL22</f>
        <v>0.64</v>
      </c>
      <c r="AO22" s="26">
        <f>AL22-AM22</f>
        <v>18</v>
      </c>
      <c r="AP22" s="27">
        <f>AO22/AL22</f>
        <v>0.36</v>
      </c>
      <c r="AQ22" s="25">
        <v>38</v>
      </c>
      <c r="AR22" s="26">
        <v>28</v>
      </c>
      <c r="AS22" s="3">
        <f>AR22/AQ22</f>
        <v>0.7368421052631579</v>
      </c>
      <c r="AT22" s="26">
        <f>AQ22-AR22</f>
        <v>10</v>
      </c>
      <c r="AU22" s="27">
        <f>AT22/AQ22</f>
        <v>0.2631578947368421</v>
      </c>
      <c r="AV22" s="25">
        <v>37</v>
      </c>
      <c r="AW22" s="26">
        <v>29</v>
      </c>
      <c r="AX22" s="3">
        <f>AW22/AV22</f>
        <v>0.7837837837837838</v>
      </c>
      <c r="AY22" s="26">
        <f>AV22-AW22</f>
        <v>8</v>
      </c>
      <c r="AZ22" s="27">
        <f>AY22/AV22</f>
        <v>0.21621621621621623</v>
      </c>
      <c r="BA22" s="25">
        <v>36</v>
      </c>
      <c r="BB22" s="26">
        <v>30</v>
      </c>
      <c r="BC22" s="3">
        <f>BB22/BA22</f>
        <v>0.8333333333333334</v>
      </c>
      <c r="BD22" s="26">
        <f>BA22-BB22</f>
        <v>6</v>
      </c>
      <c r="BE22" s="27">
        <f>BD22/BA22</f>
        <v>0.16666666666666666</v>
      </c>
      <c r="BF22" s="25">
        <v>49</v>
      </c>
      <c r="BG22" s="26">
        <v>39</v>
      </c>
      <c r="BH22" s="3">
        <f>BG22/BF22</f>
        <v>0.7959183673469388</v>
      </c>
      <c r="BI22" s="26">
        <f>BF22-BG22</f>
        <v>10</v>
      </c>
      <c r="BJ22" s="27">
        <f>BI22/BF22</f>
        <v>0.20408163265306123</v>
      </c>
      <c r="BK22" s="25">
        <v>46</v>
      </c>
      <c r="BL22" s="26">
        <v>32</v>
      </c>
      <c r="BM22" s="3">
        <f>BL22/BK22</f>
        <v>0.6956521739130435</v>
      </c>
      <c r="BN22" s="26">
        <f t="shared" si="38"/>
        <v>14</v>
      </c>
      <c r="BO22" s="27">
        <f t="shared" si="39"/>
        <v>0.30434782608695654</v>
      </c>
      <c r="BP22" s="25">
        <v>55</v>
      </c>
      <c r="BQ22" s="26">
        <v>44</v>
      </c>
      <c r="BR22" s="3">
        <f>BQ22/BP22</f>
        <v>0.8</v>
      </c>
      <c r="BS22" s="26">
        <f t="shared" si="36"/>
        <v>11</v>
      </c>
      <c r="BT22" s="27">
        <f t="shared" si="37"/>
        <v>0.2</v>
      </c>
      <c r="BU22" s="25">
        <v>77</v>
      </c>
      <c r="BV22" s="26">
        <v>65</v>
      </c>
      <c r="BW22" s="3">
        <f>BV22/BU22</f>
        <v>0.8441558441558441</v>
      </c>
      <c r="BX22" s="26">
        <f>BU22-BV22</f>
        <v>12</v>
      </c>
      <c r="BY22" s="27">
        <f>BX22/BU22</f>
        <v>0.15584415584415584</v>
      </c>
      <c r="BZ22" s="96">
        <f t="shared" si="24"/>
        <v>472</v>
      </c>
      <c r="CA22" s="96">
        <f t="shared" si="25"/>
        <v>368</v>
      </c>
      <c r="CB22" s="66">
        <f t="shared" si="34"/>
        <v>0.7796610169491526</v>
      </c>
      <c r="CC22" s="96">
        <f t="shared" si="27"/>
        <v>104</v>
      </c>
      <c r="CD22" s="79">
        <f t="shared" si="35"/>
        <v>0.22033898305084745</v>
      </c>
    </row>
    <row r="23" spans="1:82" s="56" customFormat="1" ht="12.75">
      <c r="A23" s="58" t="s">
        <v>46</v>
      </c>
      <c r="B23" s="67" t="s">
        <v>47</v>
      </c>
      <c r="C23" s="52"/>
      <c r="D23" s="53"/>
      <c r="E23" s="54"/>
      <c r="F23" s="53"/>
      <c r="G23" s="82"/>
      <c r="H23" s="83"/>
      <c r="I23" s="53"/>
      <c r="J23" s="54"/>
      <c r="K23" s="53"/>
      <c r="L23" s="82"/>
      <c r="M23" s="83"/>
      <c r="N23" s="53"/>
      <c r="O23" s="54"/>
      <c r="P23" s="53"/>
      <c r="Q23" s="82"/>
      <c r="R23" s="52"/>
      <c r="S23" s="53"/>
      <c r="T23" s="54"/>
      <c r="U23" s="53"/>
      <c r="V23" s="82"/>
      <c r="W23" s="52"/>
      <c r="X23" s="53"/>
      <c r="Y23" s="54"/>
      <c r="Z23" s="53"/>
      <c r="AA23" s="82"/>
      <c r="AB23" s="52"/>
      <c r="AC23" s="53"/>
      <c r="AD23" s="54"/>
      <c r="AE23" s="53"/>
      <c r="AF23" s="82"/>
      <c r="AG23" s="52"/>
      <c r="AH23" s="53"/>
      <c r="AI23" s="54"/>
      <c r="AJ23" s="53"/>
      <c r="AK23" s="82"/>
      <c r="AL23" s="52"/>
      <c r="AM23" s="53"/>
      <c r="AN23" s="54"/>
      <c r="AO23" s="53"/>
      <c r="AP23" s="82"/>
      <c r="AQ23" s="52"/>
      <c r="AR23" s="53"/>
      <c r="AS23" s="54"/>
      <c r="AT23" s="53"/>
      <c r="AU23" s="82"/>
      <c r="AV23" s="52"/>
      <c r="AW23" s="53"/>
      <c r="AX23" s="54"/>
      <c r="AY23" s="53"/>
      <c r="AZ23" s="82"/>
      <c r="BA23" s="52"/>
      <c r="BB23" s="53"/>
      <c r="BC23" s="54"/>
      <c r="BD23" s="53"/>
      <c r="BE23" s="82"/>
      <c r="BF23" s="52"/>
      <c r="BG23" s="53"/>
      <c r="BH23" s="54"/>
      <c r="BI23" s="53"/>
      <c r="BJ23" s="82"/>
      <c r="BK23" s="52">
        <v>1</v>
      </c>
      <c r="BL23" s="53">
        <v>0</v>
      </c>
      <c r="BM23" s="54">
        <f>BL23/BK23</f>
        <v>0</v>
      </c>
      <c r="BN23" s="53">
        <f t="shared" si="38"/>
        <v>1</v>
      </c>
      <c r="BO23" s="82">
        <f t="shared" si="39"/>
        <v>1</v>
      </c>
      <c r="BP23" s="52">
        <v>1</v>
      </c>
      <c r="BQ23" s="53">
        <v>1</v>
      </c>
      <c r="BR23" s="54">
        <f>BQ23/BP23</f>
        <v>1</v>
      </c>
      <c r="BS23" s="53">
        <f t="shared" si="36"/>
        <v>0</v>
      </c>
      <c r="BT23" s="82">
        <f t="shared" si="37"/>
        <v>0</v>
      </c>
      <c r="BU23" s="52">
        <v>2</v>
      </c>
      <c r="BV23" s="53">
        <v>2</v>
      </c>
      <c r="BW23" s="54">
        <f>BV23/BU23</f>
        <v>1</v>
      </c>
      <c r="BX23" s="53">
        <f>BU23-BV23</f>
        <v>0</v>
      </c>
      <c r="BY23" s="82">
        <f>BX23/BU23</f>
        <v>0</v>
      </c>
      <c r="BZ23" s="96">
        <f t="shared" si="24"/>
        <v>4</v>
      </c>
      <c r="CA23" s="96">
        <f t="shared" si="25"/>
        <v>3</v>
      </c>
      <c r="CB23" s="66">
        <f>CA23/BZ23</f>
        <v>0.75</v>
      </c>
      <c r="CC23" s="96">
        <f t="shared" si="27"/>
        <v>1</v>
      </c>
      <c r="CD23" s="79">
        <f>CC23/BZ23</f>
        <v>0.25</v>
      </c>
    </row>
    <row r="24" spans="1:82" s="6" customFormat="1" ht="12.75">
      <c r="A24" s="25" t="s">
        <v>22</v>
      </c>
      <c r="B24" s="26" t="s">
        <v>23</v>
      </c>
      <c r="C24" s="25">
        <f>D24+F24</f>
        <v>3</v>
      </c>
      <c r="D24" s="26">
        <v>2</v>
      </c>
      <c r="E24" s="3">
        <f>D24/C24</f>
        <v>0.6666666666666666</v>
      </c>
      <c r="F24" s="26">
        <v>1</v>
      </c>
      <c r="G24" s="27">
        <f>F24/C24</f>
        <v>0.3333333333333333</v>
      </c>
      <c r="H24" s="28">
        <f>I24+K24</f>
        <v>1</v>
      </c>
      <c r="I24" s="26">
        <v>1</v>
      </c>
      <c r="J24" s="3">
        <f>I24/H24</f>
        <v>1</v>
      </c>
      <c r="K24" s="26"/>
      <c r="L24" s="27">
        <f>K24/H24</f>
        <v>0</v>
      </c>
      <c r="M24" s="28">
        <f>N24+P24</f>
        <v>3</v>
      </c>
      <c r="N24" s="26">
        <v>3</v>
      </c>
      <c r="O24" s="3">
        <f>N24/M24</f>
        <v>1</v>
      </c>
      <c r="P24" s="26"/>
      <c r="Q24" s="27"/>
      <c r="R24" s="25">
        <f>S24+U24</f>
        <v>5</v>
      </c>
      <c r="S24" s="26">
        <v>3</v>
      </c>
      <c r="T24" s="3">
        <f>S24/R24</f>
        <v>0.6</v>
      </c>
      <c r="U24" s="26">
        <v>2</v>
      </c>
      <c r="V24" s="27">
        <f>U24/R24</f>
        <v>0.4</v>
      </c>
      <c r="W24" s="25">
        <f t="shared" si="3"/>
        <v>15</v>
      </c>
      <c r="X24" s="26">
        <v>12</v>
      </c>
      <c r="Y24" s="3">
        <f t="shared" si="4"/>
        <v>0.8</v>
      </c>
      <c r="Z24" s="26">
        <v>3</v>
      </c>
      <c r="AA24" s="27">
        <f>Z24/W24</f>
        <v>0.2</v>
      </c>
      <c r="AB24" s="25">
        <v>7</v>
      </c>
      <c r="AC24" s="26">
        <v>5</v>
      </c>
      <c r="AD24" s="3">
        <f t="shared" si="5"/>
        <v>0.7142857142857143</v>
      </c>
      <c r="AE24" s="26">
        <v>2</v>
      </c>
      <c r="AF24" s="27">
        <f>AE24/AB24</f>
        <v>0.2857142857142857</v>
      </c>
      <c r="AG24" s="25">
        <v>6</v>
      </c>
      <c r="AH24" s="26">
        <v>5</v>
      </c>
      <c r="AI24" s="3">
        <f t="shared" si="6"/>
        <v>0.8333333333333334</v>
      </c>
      <c r="AJ24" s="26">
        <v>1</v>
      </c>
      <c r="AK24" s="27">
        <f t="shared" si="7"/>
        <v>0.16666666666666666</v>
      </c>
      <c r="AL24" s="25">
        <v>10</v>
      </c>
      <c r="AM24" s="26">
        <v>9</v>
      </c>
      <c r="AN24" s="3">
        <f>AM24/AL24</f>
        <v>0.9</v>
      </c>
      <c r="AO24" s="26">
        <f>AL24-AM24</f>
        <v>1</v>
      </c>
      <c r="AP24" s="27">
        <f>AO24/AL24</f>
        <v>0.1</v>
      </c>
      <c r="AQ24" s="25">
        <v>6</v>
      </c>
      <c r="AR24" s="26">
        <v>6</v>
      </c>
      <c r="AS24" s="3">
        <f>AR24/AQ24</f>
        <v>1</v>
      </c>
      <c r="AT24" s="26"/>
      <c r="AU24" s="27"/>
      <c r="AV24" s="25">
        <v>12</v>
      </c>
      <c r="AW24" s="26">
        <v>8</v>
      </c>
      <c r="AX24" s="3">
        <f>AW24/AV24</f>
        <v>0.6666666666666666</v>
      </c>
      <c r="AY24" s="26">
        <f>AV24-AW24</f>
        <v>4</v>
      </c>
      <c r="AZ24" s="27">
        <f>AY24/AV24</f>
        <v>0.3333333333333333</v>
      </c>
      <c r="BA24" s="25">
        <v>7</v>
      </c>
      <c r="BB24" s="91">
        <v>7</v>
      </c>
      <c r="BC24" s="3">
        <f>BB24/BA24</f>
        <v>1</v>
      </c>
      <c r="BD24" s="26"/>
      <c r="BE24" s="27"/>
      <c r="BF24" s="25">
        <v>16</v>
      </c>
      <c r="BG24" s="26">
        <v>12</v>
      </c>
      <c r="BH24" s="3">
        <f>BG24/BF24</f>
        <v>0.75</v>
      </c>
      <c r="BI24" s="26">
        <f>BF24-BG24</f>
        <v>4</v>
      </c>
      <c r="BJ24" s="27">
        <f>BI24/BF24</f>
        <v>0.25</v>
      </c>
      <c r="BK24" s="25">
        <v>15</v>
      </c>
      <c r="BL24" s="26">
        <v>11</v>
      </c>
      <c r="BM24" s="3">
        <f>BL24/BK24</f>
        <v>0.7333333333333333</v>
      </c>
      <c r="BN24" s="26">
        <f t="shared" si="38"/>
        <v>4</v>
      </c>
      <c r="BO24" s="27">
        <f t="shared" si="39"/>
        <v>0.26666666666666666</v>
      </c>
      <c r="BP24" s="25">
        <v>14</v>
      </c>
      <c r="BQ24" s="26">
        <v>9</v>
      </c>
      <c r="BR24" s="3">
        <f>BQ24/BP24</f>
        <v>0.6428571428571429</v>
      </c>
      <c r="BS24" s="26">
        <f t="shared" si="36"/>
        <v>5</v>
      </c>
      <c r="BT24" s="27">
        <f t="shared" si="37"/>
        <v>0.35714285714285715</v>
      </c>
      <c r="BU24" s="25">
        <v>21</v>
      </c>
      <c r="BV24" s="26">
        <v>20</v>
      </c>
      <c r="BW24" s="3">
        <f>BV24/BU24</f>
        <v>0.9523809523809523</v>
      </c>
      <c r="BX24" s="26">
        <f>BU24-BV24</f>
        <v>1</v>
      </c>
      <c r="BY24" s="27">
        <f>BX24/BU24</f>
        <v>0.047619047619047616</v>
      </c>
      <c r="BZ24" s="96">
        <f t="shared" si="24"/>
        <v>114</v>
      </c>
      <c r="CA24" s="96">
        <f t="shared" si="25"/>
        <v>92</v>
      </c>
      <c r="CB24" s="66">
        <f t="shared" si="34"/>
        <v>0.8070175438596491</v>
      </c>
      <c r="CC24" s="96">
        <f t="shared" si="27"/>
        <v>22</v>
      </c>
      <c r="CD24" s="79">
        <f t="shared" si="35"/>
        <v>0.19298245614035087</v>
      </c>
    </row>
    <row r="25" spans="1:82" s="56" customFormat="1" ht="13.5" thickBot="1">
      <c r="A25" s="58" t="s">
        <v>42</v>
      </c>
      <c r="B25" s="57" t="s">
        <v>43</v>
      </c>
      <c r="C25" s="52"/>
      <c r="D25" s="53"/>
      <c r="E25" s="54"/>
      <c r="F25" s="53"/>
      <c r="G25" s="82"/>
      <c r="H25" s="83"/>
      <c r="I25" s="53"/>
      <c r="J25" s="54"/>
      <c r="K25" s="53"/>
      <c r="L25" s="82"/>
      <c r="M25" s="83"/>
      <c r="N25" s="53"/>
      <c r="O25" s="54"/>
      <c r="P25" s="53"/>
      <c r="Q25" s="82"/>
      <c r="R25" s="52"/>
      <c r="S25" s="53"/>
      <c r="T25" s="54"/>
      <c r="U25" s="53"/>
      <c r="V25" s="82"/>
      <c r="W25" s="52"/>
      <c r="X25" s="53"/>
      <c r="Y25" s="54"/>
      <c r="Z25" s="53"/>
      <c r="AA25" s="82"/>
      <c r="AB25" s="52"/>
      <c r="AC25" s="53"/>
      <c r="AD25" s="54"/>
      <c r="AE25" s="53"/>
      <c r="AF25" s="82"/>
      <c r="AG25" s="52"/>
      <c r="AH25" s="53"/>
      <c r="AI25" s="54"/>
      <c r="AJ25" s="53"/>
      <c r="AK25" s="82"/>
      <c r="AL25" s="52"/>
      <c r="AM25" s="53"/>
      <c r="AN25" s="54"/>
      <c r="AO25" s="53"/>
      <c r="AP25" s="82"/>
      <c r="AQ25" s="52"/>
      <c r="AR25" s="53"/>
      <c r="AS25" s="54"/>
      <c r="AT25" s="53"/>
      <c r="AU25" s="82"/>
      <c r="AV25" s="52"/>
      <c r="AW25" s="53"/>
      <c r="AX25" s="54"/>
      <c r="AY25" s="53"/>
      <c r="AZ25" s="82"/>
      <c r="BA25" s="52"/>
      <c r="BB25" s="57"/>
      <c r="BC25" s="54"/>
      <c r="BD25" s="53"/>
      <c r="BE25" s="82"/>
      <c r="BF25" s="52"/>
      <c r="BG25" s="53"/>
      <c r="BH25" s="54"/>
      <c r="BI25" s="53"/>
      <c r="BJ25" s="82"/>
      <c r="BK25" s="52">
        <v>1</v>
      </c>
      <c r="BL25" s="53">
        <v>1</v>
      </c>
      <c r="BM25" s="54">
        <f>BL25/BK25</f>
        <v>1</v>
      </c>
      <c r="BN25" s="53">
        <f t="shared" si="38"/>
        <v>0</v>
      </c>
      <c r="BO25" s="82">
        <f t="shared" si="39"/>
        <v>0</v>
      </c>
      <c r="BP25" s="52"/>
      <c r="BQ25" s="53"/>
      <c r="BR25" s="54"/>
      <c r="BS25" s="53"/>
      <c r="BT25" s="82"/>
      <c r="BU25" s="52"/>
      <c r="BV25" s="53"/>
      <c r="BW25" s="54"/>
      <c r="BX25" s="53"/>
      <c r="BY25" s="82"/>
      <c r="BZ25" s="96">
        <f t="shared" si="24"/>
        <v>1</v>
      </c>
      <c r="CA25" s="96">
        <f t="shared" si="25"/>
        <v>1</v>
      </c>
      <c r="CB25" s="66">
        <f t="shared" si="34"/>
        <v>1</v>
      </c>
      <c r="CC25" s="96">
        <f t="shared" si="27"/>
        <v>0</v>
      </c>
      <c r="CD25" s="79">
        <f t="shared" si="35"/>
        <v>0</v>
      </c>
    </row>
    <row r="26" spans="1:94" s="65" customFormat="1" ht="13.5" thickBot="1">
      <c r="A26" s="61" t="s">
        <v>0</v>
      </c>
      <c r="B26" s="62"/>
      <c r="C26" s="61">
        <f>SUM(C7:C24)</f>
        <v>304</v>
      </c>
      <c r="D26" s="62">
        <f>SUM(D7:D24)</f>
        <v>242</v>
      </c>
      <c r="E26" s="63">
        <f>D26/C26</f>
        <v>0.7960526315789473</v>
      </c>
      <c r="F26" s="62">
        <f>SUM(F7:F24)</f>
        <v>62</v>
      </c>
      <c r="G26" s="64">
        <f>F26/C26</f>
        <v>0.20394736842105263</v>
      </c>
      <c r="H26" s="61">
        <f>SUM(H7:H24)</f>
        <v>335</v>
      </c>
      <c r="I26" s="62">
        <f>SUM(I7:I24)</f>
        <v>270</v>
      </c>
      <c r="J26" s="63">
        <f>I26/H26</f>
        <v>0.8059701492537313</v>
      </c>
      <c r="K26" s="62">
        <f>SUM(K7:K24)</f>
        <v>65</v>
      </c>
      <c r="L26" s="64">
        <f>K26/H26</f>
        <v>0.19402985074626866</v>
      </c>
      <c r="M26" s="61">
        <f>SUM(M7:M24)</f>
        <v>365</v>
      </c>
      <c r="N26" s="62">
        <f>SUM(N7:N24)</f>
        <v>287</v>
      </c>
      <c r="O26" s="63">
        <f>N26/M26</f>
        <v>0.7863013698630137</v>
      </c>
      <c r="P26" s="62">
        <f>SUM(P7:P24)</f>
        <v>78</v>
      </c>
      <c r="Q26" s="64">
        <f>P26/M26</f>
        <v>0.2136986301369863</v>
      </c>
      <c r="R26" s="61">
        <f>SUM(R7:R24)</f>
        <v>330</v>
      </c>
      <c r="S26" s="62">
        <f>SUM(S7:S24)</f>
        <v>243</v>
      </c>
      <c r="T26" s="63">
        <f>S26/R26</f>
        <v>0.7363636363636363</v>
      </c>
      <c r="U26" s="62">
        <f>SUM(U7:U24)</f>
        <v>87</v>
      </c>
      <c r="V26" s="64">
        <f>U26/R26</f>
        <v>0.2636363636363636</v>
      </c>
      <c r="W26" s="61">
        <f>SUM(W7:W24)</f>
        <v>419</v>
      </c>
      <c r="X26" s="62">
        <f>SUM(X7:X24)</f>
        <v>340</v>
      </c>
      <c r="Y26" s="63">
        <f t="shared" si="4"/>
        <v>0.8114558472553699</v>
      </c>
      <c r="Z26" s="62">
        <f>SUM(Z7:Z24)</f>
        <v>79</v>
      </c>
      <c r="AA26" s="64">
        <f>Z26/W26</f>
        <v>0.18854415274463007</v>
      </c>
      <c r="AB26" s="61">
        <f>SUM(AB7:AB24)</f>
        <v>512</v>
      </c>
      <c r="AC26" s="62">
        <f>SUM(AC7:AC24)</f>
        <v>417</v>
      </c>
      <c r="AD26" s="63">
        <f>AC26/AB26</f>
        <v>0.814453125</v>
      </c>
      <c r="AE26" s="62">
        <f>SUM(AE7:AE24)</f>
        <v>95</v>
      </c>
      <c r="AF26" s="64">
        <f>AE26/AB26</f>
        <v>0.185546875</v>
      </c>
      <c r="AG26" s="61">
        <f>SUM(AG7:AG24)</f>
        <v>426</v>
      </c>
      <c r="AH26" s="62">
        <f>SUM(AH7:AH24)</f>
        <v>317</v>
      </c>
      <c r="AI26" s="63">
        <f>AH26/AG26</f>
        <v>0.744131455399061</v>
      </c>
      <c r="AJ26" s="62">
        <f>SUM(AJ7:AJ24)</f>
        <v>109</v>
      </c>
      <c r="AK26" s="64">
        <f>AJ26/AG26</f>
        <v>0.25586854460093894</v>
      </c>
      <c r="AL26" s="61">
        <f>SUM(AL7:AL24)</f>
        <v>444</v>
      </c>
      <c r="AM26" s="62">
        <f>SUM(AM7:AM24)</f>
        <v>345</v>
      </c>
      <c r="AN26" s="63">
        <f>AM26/AL26</f>
        <v>0.777027027027027</v>
      </c>
      <c r="AO26" s="62">
        <f>SUM(AO7:AO24)</f>
        <v>99</v>
      </c>
      <c r="AP26" s="64">
        <f>AO26/AL26</f>
        <v>0.22297297297297297</v>
      </c>
      <c r="AQ26" s="61">
        <f>SUM(AQ7:AQ24)</f>
        <v>340</v>
      </c>
      <c r="AR26" s="62">
        <f>SUM(AR7:AR24)</f>
        <v>267</v>
      </c>
      <c r="AS26" s="63">
        <f>AR26/AQ26</f>
        <v>0.7852941176470588</v>
      </c>
      <c r="AT26" s="62">
        <f>SUM(AT7:AT24)</f>
        <v>73</v>
      </c>
      <c r="AU26" s="64">
        <f>AT26/AQ26</f>
        <v>0.21470588235294116</v>
      </c>
      <c r="AV26" s="61">
        <f>SUM(AV7:AV24)</f>
        <v>303</v>
      </c>
      <c r="AW26" s="62">
        <f>SUM(AW7:AW24)</f>
        <v>251</v>
      </c>
      <c r="AX26" s="63">
        <f>AW26/AV26</f>
        <v>0.8283828382838284</v>
      </c>
      <c r="AY26" s="62">
        <f>SUM(AY7:AY24)</f>
        <v>52</v>
      </c>
      <c r="AZ26" s="64">
        <f>AY26/AV26</f>
        <v>0.1716171617161716</v>
      </c>
      <c r="BA26" s="61">
        <f>SUM(BA7:BA24)</f>
        <v>294</v>
      </c>
      <c r="BB26" s="62">
        <f>SUM(BB7:BB24)</f>
        <v>222</v>
      </c>
      <c r="BC26" s="63">
        <f>BB26/BA26</f>
        <v>0.7551020408163265</v>
      </c>
      <c r="BD26" s="62">
        <f>SUM(BD7:BD24)</f>
        <v>72</v>
      </c>
      <c r="BE26" s="64">
        <f>BD26/BA26</f>
        <v>0.24489795918367346</v>
      </c>
      <c r="BF26" s="61">
        <f>SUM(BF7:BF24)</f>
        <v>376</v>
      </c>
      <c r="BG26" s="62">
        <f>SUM(BG7:BG24)</f>
        <v>299</v>
      </c>
      <c r="BH26" s="63">
        <f>BG26/BF26</f>
        <v>0.7952127659574468</v>
      </c>
      <c r="BI26" s="62">
        <f>SUM(BI7:BI24)</f>
        <v>77</v>
      </c>
      <c r="BJ26" s="64">
        <f>BI26/BF26</f>
        <v>0.2047872340425532</v>
      </c>
      <c r="BK26" s="61">
        <f>SUM(BK7:BK25)</f>
        <v>366</v>
      </c>
      <c r="BL26" s="62">
        <f>SUM(BL7:BL25)</f>
        <v>286</v>
      </c>
      <c r="BM26" s="63">
        <f>BL26/BK26</f>
        <v>0.7814207650273224</v>
      </c>
      <c r="BN26" s="62">
        <f>SUM(BN7:BN25)</f>
        <v>80</v>
      </c>
      <c r="BO26" s="64">
        <f t="shared" si="39"/>
        <v>0.2185792349726776</v>
      </c>
      <c r="BP26" s="61">
        <f>SUM(BP7:BP25)</f>
        <v>440</v>
      </c>
      <c r="BQ26" s="62">
        <f>SUM(BQ7:BQ25)</f>
        <v>346</v>
      </c>
      <c r="BR26" s="63">
        <f>BQ26/BP26</f>
        <v>0.7863636363636364</v>
      </c>
      <c r="BS26" s="62">
        <f>SUM(BS7:BS25)</f>
        <v>94</v>
      </c>
      <c r="BT26" s="64">
        <f t="shared" si="37"/>
        <v>0.21363636363636362</v>
      </c>
      <c r="BU26" s="61">
        <f>SUM(BU7:BU25)</f>
        <v>514</v>
      </c>
      <c r="BV26" s="62">
        <f>SUM(BV7:BV25)</f>
        <v>443</v>
      </c>
      <c r="BW26" s="63">
        <f>BV26/BU26</f>
        <v>0.8618677042801557</v>
      </c>
      <c r="BX26" s="62">
        <f>SUM(BX7:BX25)</f>
        <v>71</v>
      </c>
      <c r="BY26" s="64">
        <f>BX26/BU26</f>
        <v>0.13813229571984437</v>
      </c>
      <c r="BZ26" s="59">
        <f t="shared" si="24"/>
        <v>4015</v>
      </c>
      <c r="CA26" s="60">
        <f t="shared" si="25"/>
        <v>3193</v>
      </c>
      <c r="CB26" s="68">
        <f>CA26/BZ26</f>
        <v>0.7952677459526775</v>
      </c>
      <c r="CC26" s="60">
        <f t="shared" si="27"/>
        <v>822</v>
      </c>
      <c r="CD26" s="69">
        <f>CC26/BZ26</f>
        <v>0.20473225404732254</v>
      </c>
      <c r="CE26" s="55">
        <f>SUM(BZ7:BZ25)</f>
        <v>4015</v>
      </c>
      <c r="CF26" s="55">
        <f>SUM(CA7:CA25)</f>
        <v>3193</v>
      </c>
      <c r="CG26" s="55">
        <f>BZ26-CA26</f>
        <v>822</v>
      </c>
      <c r="CH26" s="55">
        <f>SUM(CC7:CC25)</f>
        <v>822</v>
      </c>
      <c r="CI26" s="56"/>
      <c r="CJ26" s="56"/>
      <c r="CK26" s="56"/>
      <c r="CL26" s="56"/>
      <c r="CM26" s="56"/>
      <c r="CN26" s="56"/>
      <c r="CO26" s="56"/>
      <c r="CP26" s="56"/>
    </row>
    <row r="27" spans="2:94" s="1" customFormat="1" ht="13.5" thickBot="1">
      <c r="B27" s="34"/>
      <c r="C27" s="34"/>
      <c r="D27" s="34"/>
      <c r="E27" s="3"/>
      <c r="F27" s="34"/>
      <c r="G27" s="3"/>
      <c r="H27" s="34"/>
      <c r="I27" s="34"/>
      <c r="J27" s="3"/>
      <c r="K27" s="34"/>
      <c r="L27" s="3"/>
      <c r="M27" s="34"/>
      <c r="N27" s="34"/>
      <c r="O27" s="3"/>
      <c r="P27" s="34"/>
      <c r="Q27" s="3"/>
      <c r="R27" s="34"/>
      <c r="S27" s="34"/>
      <c r="T27" s="3"/>
      <c r="U27" s="34"/>
      <c r="V27" s="3"/>
      <c r="W27" s="34"/>
      <c r="X27" s="34"/>
      <c r="Y27" s="3"/>
      <c r="Z27" s="34"/>
      <c r="AA27" s="3"/>
      <c r="AB27" s="34"/>
      <c r="AC27" s="34"/>
      <c r="AD27" s="3"/>
      <c r="AE27" s="34"/>
      <c r="AF27" s="3"/>
      <c r="AG27" s="34"/>
      <c r="AH27" s="34"/>
      <c r="AI27" s="3"/>
      <c r="AJ27" s="34"/>
      <c r="AK27" s="3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s="1" customFormat="1" ht="12.75">
      <c r="A28" s="8"/>
      <c r="B28" s="9"/>
      <c r="C28" s="124">
        <v>2001</v>
      </c>
      <c r="D28" s="125"/>
      <c r="E28" s="125"/>
      <c r="F28" s="125"/>
      <c r="G28" s="126"/>
      <c r="H28" s="124">
        <v>2002</v>
      </c>
      <c r="I28" s="125"/>
      <c r="J28" s="125"/>
      <c r="K28" s="125"/>
      <c r="L28" s="126"/>
      <c r="M28" s="124">
        <v>2003</v>
      </c>
      <c r="N28" s="125"/>
      <c r="O28" s="125"/>
      <c r="P28" s="125"/>
      <c r="Q28" s="126"/>
      <c r="R28" s="124">
        <v>2004</v>
      </c>
      <c r="S28" s="125"/>
      <c r="T28" s="125"/>
      <c r="U28" s="125"/>
      <c r="V28" s="126"/>
      <c r="W28" s="124">
        <v>2005</v>
      </c>
      <c r="X28" s="125"/>
      <c r="Y28" s="125"/>
      <c r="Z28" s="125"/>
      <c r="AA28" s="126"/>
      <c r="AB28" s="124">
        <v>2006</v>
      </c>
      <c r="AC28" s="125"/>
      <c r="AD28" s="125"/>
      <c r="AE28" s="125"/>
      <c r="AF28" s="126"/>
      <c r="AG28" s="124">
        <v>2007</v>
      </c>
      <c r="AH28" s="125"/>
      <c r="AI28" s="125"/>
      <c r="AJ28" s="125"/>
      <c r="AK28" s="126"/>
      <c r="AL28" s="124">
        <v>2008</v>
      </c>
      <c r="AM28" s="125"/>
      <c r="AN28" s="125"/>
      <c r="AO28" s="125"/>
      <c r="AP28" s="126"/>
      <c r="AQ28" s="124">
        <v>2009</v>
      </c>
      <c r="AR28" s="125"/>
      <c r="AS28" s="125"/>
      <c r="AT28" s="125"/>
      <c r="AU28" s="126"/>
      <c r="AV28" s="124">
        <v>2010</v>
      </c>
      <c r="AW28" s="125"/>
      <c r="AX28" s="125"/>
      <c r="AY28" s="125"/>
      <c r="AZ28" s="126"/>
      <c r="BA28" s="124">
        <v>2011</v>
      </c>
      <c r="BB28" s="125"/>
      <c r="BC28" s="125"/>
      <c r="BD28" s="125"/>
      <c r="BE28" s="126"/>
      <c r="BF28" s="124">
        <v>2012</v>
      </c>
      <c r="BG28" s="125"/>
      <c r="BH28" s="125"/>
      <c r="BI28" s="125"/>
      <c r="BJ28" s="126"/>
      <c r="BK28" s="124">
        <v>2013</v>
      </c>
      <c r="BL28" s="125"/>
      <c r="BM28" s="125"/>
      <c r="BN28" s="125"/>
      <c r="BO28" s="126"/>
      <c r="BP28" s="124">
        <v>2014</v>
      </c>
      <c r="BQ28" s="125"/>
      <c r="BR28" s="125"/>
      <c r="BS28" s="125"/>
      <c r="BT28" s="126"/>
      <c r="BU28" s="124">
        <v>2015</v>
      </c>
      <c r="BV28" s="125"/>
      <c r="BW28" s="125"/>
      <c r="BX28" s="125"/>
      <c r="BY28" s="126"/>
      <c r="BZ28" s="133" t="s">
        <v>27</v>
      </c>
      <c r="CA28" s="134"/>
      <c r="CB28" s="134"/>
      <c r="CC28" s="134"/>
      <c r="CD28" s="135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s="1" customFormat="1" ht="12.75">
      <c r="A29" s="10"/>
      <c r="B29" s="11"/>
      <c r="C29" s="12" t="s">
        <v>0</v>
      </c>
      <c r="D29" s="127" t="s">
        <v>1</v>
      </c>
      <c r="E29" s="127"/>
      <c r="F29" s="11" t="s">
        <v>2</v>
      </c>
      <c r="G29" s="13" t="s">
        <v>3</v>
      </c>
      <c r="H29" s="12" t="s">
        <v>0</v>
      </c>
      <c r="I29" s="127" t="s">
        <v>1</v>
      </c>
      <c r="J29" s="127"/>
      <c r="K29" s="11" t="s">
        <v>2</v>
      </c>
      <c r="L29" s="13" t="s">
        <v>3</v>
      </c>
      <c r="M29" s="12" t="s">
        <v>0</v>
      </c>
      <c r="N29" s="127" t="s">
        <v>1</v>
      </c>
      <c r="O29" s="127"/>
      <c r="P29" s="11" t="s">
        <v>2</v>
      </c>
      <c r="Q29" s="13" t="s">
        <v>3</v>
      </c>
      <c r="R29" s="12" t="s">
        <v>0</v>
      </c>
      <c r="S29" s="127" t="s">
        <v>1</v>
      </c>
      <c r="T29" s="127"/>
      <c r="U29" s="11" t="s">
        <v>2</v>
      </c>
      <c r="V29" s="13" t="s">
        <v>3</v>
      </c>
      <c r="W29" s="12" t="s">
        <v>0</v>
      </c>
      <c r="X29" s="127" t="s">
        <v>1</v>
      </c>
      <c r="Y29" s="127"/>
      <c r="Z29" s="11" t="s">
        <v>2</v>
      </c>
      <c r="AA29" s="13" t="s">
        <v>3</v>
      </c>
      <c r="AB29" s="12" t="s">
        <v>0</v>
      </c>
      <c r="AC29" s="127" t="s">
        <v>1</v>
      </c>
      <c r="AD29" s="127"/>
      <c r="AE29" s="11" t="s">
        <v>2</v>
      </c>
      <c r="AF29" s="13" t="s">
        <v>3</v>
      </c>
      <c r="AG29" s="12" t="s">
        <v>0</v>
      </c>
      <c r="AH29" s="127" t="s">
        <v>1</v>
      </c>
      <c r="AI29" s="127"/>
      <c r="AJ29" s="11" t="s">
        <v>2</v>
      </c>
      <c r="AK29" s="13" t="s">
        <v>3</v>
      </c>
      <c r="AL29" s="12" t="s">
        <v>0</v>
      </c>
      <c r="AM29" s="127" t="s">
        <v>1</v>
      </c>
      <c r="AN29" s="127"/>
      <c r="AO29" s="11" t="s">
        <v>2</v>
      </c>
      <c r="AP29" s="13" t="s">
        <v>3</v>
      </c>
      <c r="AQ29" s="12" t="s">
        <v>0</v>
      </c>
      <c r="AR29" s="127" t="s">
        <v>1</v>
      </c>
      <c r="AS29" s="127"/>
      <c r="AT29" s="11" t="s">
        <v>2</v>
      </c>
      <c r="AU29" s="13" t="s">
        <v>3</v>
      </c>
      <c r="AV29" s="12" t="s">
        <v>0</v>
      </c>
      <c r="AW29" s="127" t="s">
        <v>1</v>
      </c>
      <c r="AX29" s="127"/>
      <c r="AY29" s="11" t="s">
        <v>2</v>
      </c>
      <c r="AZ29" s="13" t="s">
        <v>3</v>
      </c>
      <c r="BA29" s="12" t="s">
        <v>0</v>
      </c>
      <c r="BB29" s="127" t="s">
        <v>1</v>
      </c>
      <c r="BC29" s="127"/>
      <c r="BD29" s="11" t="s">
        <v>2</v>
      </c>
      <c r="BE29" s="13" t="s">
        <v>3</v>
      </c>
      <c r="BF29" s="12" t="s">
        <v>0</v>
      </c>
      <c r="BG29" s="127" t="s">
        <v>1</v>
      </c>
      <c r="BH29" s="127"/>
      <c r="BI29" s="11" t="s">
        <v>2</v>
      </c>
      <c r="BJ29" s="13" t="s">
        <v>3</v>
      </c>
      <c r="BK29" s="12" t="s">
        <v>0</v>
      </c>
      <c r="BL29" s="127" t="s">
        <v>1</v>
      </c>
      <c r="BM29" s="127"/>
      <c r="BN29" s="11" t="s">
        <v>2</v>
      </c>
      <c r="BO29" s="13" t="s">
        <v>3</v>
      </c>
      <c r="BP29" s="12" t="s">
        <v>0</v>
      </c>
      <c r="BQ29" s="127" t="s">
        <v>1</v>
      </c>
      <c r="BR29" s="127"/>
      <c r="BS29" s="11" t="s">
        <v>2</v>
      </c>
      <c r="BT29" s="13" t="s">
        <v>3</v>
      </c>
      <c r="BU29" s="12" t="s">
        <v>0</v>
      </c>
      <c r="BV29" s="127" t="s">
        <v>1</v>
      </c>
      <c r="BW29" s="127"/>
      <c r="BX29" s="11" t="s">
        <v>2</v>
      </c>
      <c r="BY29" s="13" t="s">
        <v>3</v>
      </c>
      <c r="BZ29" s="14" t="s">
        <v>0</v>
      </c>
      <c r="CA29" s="132" t="s">
        <v>1</v>
      </c>
      <c r="CB29" s="132"/>
      <c r="CC29" s="15" t="s">
        <v>2</v>
      </c>
      <c r="CD29" s="16" t="s">
        <v>3</v>
      </c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s="1" customFormat="1" ht="13.5" thickBot="1">
      <c r="A30" s="44"/>
      <c r="B30" s="45"/>
      <c r="C30" s="44"/>
      <c r="D30" s="45" t="s">
        <v>4</v>
      </c>
      <c r="E30" s="45" t="s">
        <v>5</v>
      </c>
      <c r="F30" s="45" t="s">
        <v>4</v>
      </c>
      <c r="G30" s="45" t="s">
        <v>5</v>
      </c>
      <c r="H30" s="44"/>
      <c r="I30" s="45" t="s">
        <v>4</v>
      </c>
      <c r="J30" s="45" t="s">
        <v>5</v>
      </c>
      <c r="K30" s="45" t="s">
        <v>4</v>
      </c>
      <c r="L30" s="45" t="s">
        <v>5</v>
      </c>
      <c r="M30" s="44"/>
      <c r="N30" s="45" t="s">
        <v>4</v>
      </c>
      <c r="O30" s="45" t="s">
        <v>5</v>
      </c>
      <c r="P30" s="45" t="s">
        <v>4</v>
      </c>
      <c r="Q30" s="45" t="s">
        <v>5</v>
      </c>
      <c r="R30" s="44"/>
      <c r="S30" s="45" t="s">
        <v>4</v>
      </c>
      <c r="T30" s="45" t="s">
        <v>5</v>
      </c>
      <c r="U30" s="45" t="s">
        <v>4</v>
      </c>
      <c r="V30" s="45" t="s">
        <v>5</v>
      </c>
      <c r="W30" s="44"/>
      <c r="X30" s="45" t="s">
        <v>4</v>
      </c>
      <c r="Y30" s="45" t="s">
        <v>5</v>
      </c>
      <c r="Z30" s="45" t="s">
        <v>4</v>
      </c>
      <c r="AA30" s="46" t="s">
        <v>5</v>
      </c>
      <c r="AB30" s="44"/>
      <c r="AC30" s="45" t="s">
        <v>4</v>
      </c>
      <c r="AD30" s="45" t="s">
        <v>5</v>
      </c>
      <c r="AE30" s="45" t="s">
        <v>4</v>
      </c>
      <c r="AF30" s="46" t="s">
        <v>5</v>
      </c>
      <c r="AG30" s="44"/>
      <c r="AH30" s="45" t="s">
        <v>4</v>
      </c>
      <c r="AI30" s="45" t="s">
        <v>5</v>
      </c>
      <c r="AJ30" s="45" t="s">
        <v>4</v>
      </c>
      <c r="AK30" s="46" t="s">
        <v>5</v>
      </c>
      <c r="AL30" s="44"/>
      <c r="AM30" s="45" t="s">
        <v>4</v>
      </c>
      <c r="AN30" s="45" t="s">
        <v>5</v>
      </c>
      <c r="AO30" s="45" t="s">
        <v>4</v>
      </c>
      <c r="AP30" s="46" t="s">
        <v>5</v>
      </c>
      <c r="AQ30" s="44"/>
      <c r="AR30" s="45" t="s">
        <v>4</v>
      </c>
      <c r="AS30" s="45" t="s">
        <v>5</v>
      </c>
      <c r="AT30" s="45" t="s">
        <v>4</v>
      </c>
      <c r="AU30" s="46" t="s">
        <v>5</v>
      </c>
      <c r="AV30" s="44"/>
      <c r="AW30" s="45" t="s">
        <v>4</v>
      </c>
      <c r="AX30" s="45" t="s">
        <v>5</v>
      </c>
      <c r="AY30" s="45" t="s">
        <v>4</v>
      </c>
      <c r="AZ30" s="46" t="s">
        <v>5</v>
      </c>
      <c r="BA30" s="44"/>
      <c r="BB30" s="45" t="s">
        <v>4</v>
      </c>
      <c r="BC30" s="45" t="s">
        <v>5</v>
      </c>
      <c r="BD30" s="45" t="s">
        <v>4</v>
      </c>
      <c r="BE30" s="46" t="s">
        <v>5</v>
      </c>
      <c r="BF30" s="44"/>
      <c r="BG30" s="45" t="s">
        <v>4</v>
      </c>
      <c r="BH30" s="45" t="s">
        <v>5</v>
      </c>
      <c r="BI30" s="45" t="s">
        <v>4</v>
      </c>
      <c r="BJ30" s="46" t="s">
        <v>5</v>
      </c>
      <c r="BK30" s="44"/>
      <c r="BL30" s="45" t="s">
        <v>4</v>
      </c>
      <c r="BM30" s="45" t="s">
        <v>5</v>
      </c>
      <c r="BN30" s="45" t="s">
        <v>4</v>
      </c>
      <c r="BO30" s="46" t="s">
        <v>5</v>
      </c>
      <c r="BP30" s="44"/>
      <c r="BQ30" s="45" t="s">
        <v>4</v>
      </c>
      <c r="BR30" s="45" t="s">
        <v>5</v>
      </c>
      <c r="BS30" s="45" t="s">
        <v>4</v>
      </c>
      <c r="BT30" s="46" t="s">
        <v>5</v>
      </c>
      <c r="BU30" s="44"/>
      <c r="BV30" s="45" t="s">
        <v>4</v>
      </c>
      <c r="BW30" s="45" t="s">
        <v>5</v>
      </c>
      <c r="BX30" s="45" t="s">
        <v>4</v>
      </c>
      <c r="BY30" s="46" t="s">
        <v>5</v>
      </c>
      <c r="BZ30" s="20"/>
      <c r="CA30" s="21" t="s">
        <v>4</v>
      </c>
      <c r="CB30" s="21" t="s">
        <v>5</v>
      </c>
      <c r="CC30" s="21" t="s">
        <v>4</v>
      </c>
      <c r="CD30" s="22" t="s">
        <v>5</v>
      </c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s="2" customFormat="1" ht="12.75">
      <c r="A31" s="50" t="s">
        <v>24</v>
      </c>
      <c r="C31" s="35"/>
      <c r="E31" s="3"/>
      <c r="G31" s="27"/>
      <c r="H31" s="28"/>
      <c r="J31" s="3"/>
      <c r="L31" s="27"/>
      <c r="M31" s="28"/>
      <c r="O31" s="3"/>
      <c r="Q31" s="27"/>
      <c r="R31" s="35"/>
      <c r="T31" s="3"/>
      <c r="V31" s="27"/>
      <c r="W31" s="35"/>
      <c r="Y31" s="3"/>
      <c r="AA31" s="27"/>
      <c r="AB31" s="35"/>
      <c r="AD31" s="3"/>
      <c r="AF31" s="27"/>
      <c r="AG31" s="35"/>
      <c r="AI31" s="3"/>
      <c r="AK31" s="27"/>
      <c r="AL31" s="35"/>
      <c r="AN31" s="3"/>
      <c r="AP31" s="27"/>
      <c r="AQ31" s="35"/>
      <c r="AS31" s="3"/>
      <c r="AU31" s="27"/>
      <c r="AV31" s="35"/>
      <c r="AX31" s="3"/>
      <c r="AZ31" s="27"/>
      <c r="BA31" s="35"/>
      <c r="BC31" s="3"/>
      <c r="BE31" s="27"/>
      <c r="BF31" s="35"/>
      <c r="BH31" s="3"/>
      <c r="BJ31" s="27"/>
      <c r="BK31" s="35"/>
      <c r="BM31" s="3"/>
      <c r="BO31" s="27"/>
      <c r="BP31" s="35"/>
      <c r="BR31" s="3"/>
      <c r="BT31" s="27"/>
      <c r="BU31" s="35"/>
      <c r="BW31" s="3"/>
      <c r="BY31" s="27"/>
      <c r="BZ31" s="94"/>
      <c r="CA31" s="94"/>
      <c r="CB31" s="94"/>
      <c r="CC31" s="94"/>
      <c r="CD31" s="95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</row>
    <row r="32" spans="1:84" s="56" customFormat="1" ht="12.75">
      <c r="A32" s="92" t="s">
        <v>29</v>
      </c>
      <c r="B32" s="67" t="s">
        <v>7</v>
      </c>
      <c r="C32" s="58">
        <f>D32+F32</f>
        <v>47</v>
      </c>
      <c r="D32" s="67">
        <v>38</v>
      </c>
      <c r="E32" s="54">
        <f>D32/C32</f>
        <v>0.8085106382978723</v>
      </c>
      <c r="F32" s="67">
        <v>9</v>
      </c>
      <c r="G32" s="93">
        <f aca="true" t="shared" si="40" ref="G32:G41">F32/C32</f>
        <v>0.19148936170212766</v>
      </c>
      <c r="H32" s="99">
        <f>I32+K32</f>
        <v>40</v>
      </c>
      <c r="I32" s="67">
        <v>34</v>
      </c>
      <c r="J32" s="54">
        <f>I32/H32</f>
        <v>0.85</v>
      </c>
      <c r="K32" s="67">
        <v>6</v>
      </c>
      <c r="L32" s="93">
        <f aca="true" t="shared" si="41" ref="L32:L41">K32/H32</f>
        <v>0.15</v>
      </c>
      <c r="M32" s="99">
        <f>N32+P32</f>
        <v>49</v>
      </c>
      <c r="N32" s="67">
        <v>38</v>
      </c>
      <c r="O32" s="54">
        <f>N32/M32</f>
        <v>0.7755102040816326</v>
      </c>
      <c r="P32" s="67">
        <v>11</v>
      </c>
      <c r="Q32" s="93">
        <f>P32/M32</f>
        <v>0.22448979591836735</v>
      </c>
      <c r="R32" s="58">
        <f>S32+U32</f>
        <v>34</v>
      </c>
      <c r="S32" s="67">
        <v>25</v>
      </c>
      <c r="T32" s="54">
        <f>S32/R32</f>
        <v>0.7352941176470589</v>
      </c>
      <c r="U32" s="67">
        <v>9</v>
      </c>
      <c r="V32" s="93">
        <f aca="true" t="shared" si="42" ref="V32:V41">U32/R32</f>
        <v>0.2647058823529412</v>
      </c>
      <c r="W32" s="58">
        <f>X32+Z32</f>
        <v>23</v>
      </c>
      <c r="X32" s="67">
        <v>20</v>
      </c>
      <c r="Y32" s="54">
        <f>X32/W32</f>
        <v>0.8695652173913043</v>
      </c>
      <c r="Z32" s="67">
        <v>3</v>
      </c>
      <c r="AA32" s="93">
        <f aca="true" t="shared" si="43" ref="AA32:AA41">Z32/W32</f>
        <v>0.13043478260869565</v>
      </c>
      <c r="AB32" s="58">
        <v>32</v>
      </c>
      <c r="AC32" s="67">
        <v>28</v>
      </c>
      <c r="AD32" s="54">
        <f>AC32/AB32</f>
        <v>0.875</v>
      </c>
      <c r="AE32" s="67">
        <v>4</v>
      </c>
      <c r="AF32" s="93">
        <f aca="true" t="shared" si="44" ref="AF32:AF41">AE32/AB32</f>
        <v>0.125</v>
      </c>
      <c r="AG32" s="58">
        <v>13</v>
      </c>
      <c r="AH32" s="67">
        <v>12</v>
      </c>
      <c r="AI32" s="54">
        <f>AH32/AG32</f>
        <v>0.9230769230769231</v>
      </c>
      <c r="AJ32" s="67">
        <v>1</v>
      </c>
      <c r="AK32" s="93">
        <f aca="true" t="shared" si="45" ref="AK32:AK41">AJ32/AG32</f>
        <v>0.07692307692307693</v>
      </c>
      <c r="AL32" s="58">
        <v>14</v>
      </c>
      <c r="AM32" s="67">
        <v>10</v>
      </c>
      <c r="AN32" s="54">
        <f>AM32/AL32</f>
        <v>0.7142857142857143</v>
      </c>
      <c r="AO32" s="67">
        <f>AL32-AM32</f>
        <v>4</v>
      </c>
      <c r="AP32" s="93">
        <f aca="true" t="shared" si="46" ref="AP32:AP41">AO32/AL32</f>
        <v>0.2857142857142857</v>
      </c>
      <c r="AQ32" s="58">
        <v>15</v>
      </c>
      <c r="AR32" s="67">
        <v>14</v>
      </c>
      <c r="AS32" s="54">
        <f>AR32/AQ32</f>
        <v>0.9333333333333333</v>
      </c>
      <c r="AT32" s="67">
        <f>AQ32-AR32</f>
        <v>1</v>
      </c>
      <c r="AU32" s="93">
        <f>AT32/AQ32</f>
        <v>0.06666666666666667</v>
      </c>
      <c r="AV32" s="58">
        <v>8</v>
      </c>
      <c r="AW32" s="67">
        <v>7</v>
      </c>
      <c r="AX32" s="54">
        <f>AW32/AV32</f>
        <v>0.875</v>
      </c>
      <c r="AY32" s="67">
        <f>AV32-AW32</f>
        <v>1</v>
      </c>
      <c r="AZ32" s="93">
        <f>AY32/AV32</f>
        <v>0.125</v>
      </c>
      <c r="BA32" s="58">
        <v>6</v>
      </c>
      <c r="BB32" s="67">
        <v>5</v>
      </c>
      <c r="BC32" s="54">
        <f>BB32/BA32</f>
        <v>0.8333333333333334</v>
      </c>
      <c r="BD32" s="67">
        <f>BA32-BB32</f>
        <v>1</v>
      </c>
      <c r="BE32" s="93">
        <f>BD32/BA32</f>
        <v>0.16666666666666666</v>
      </c>
      <c r="BF32" s="58">
        <v>2</v>
      </c>
      <c r="BG32" s="67">
        <v>2</v>
      </c>
      <c r="BH32" s="54">
        <f aca="true" t="shared" si="47" ref="BH32:BH40">BG32/BF32</f>
        <v>1</v>
      </c>
      <c r="BI32" s="67"/>
      <c r="BJ32" s="93"/>
      <c r="BK32" s="58">
        <v>1</v>
      </c>
      <c r="BL32" s="67">
        <v>1</v>
      </c>
      <c r="BM32" s="54">
        <f aca="true" t="shared" si="48" ref="BM32:BM40">BL32/BK32</f>
        <v>1</v>
      </c>
      <c r="BN32" s="67"/>
      <c r="BO32" s="93"/>
      <c r="BP32" s="58">
        <v>3</v>
      </c>
      <c r="BQ32" s="67">
        <v>2</v>
      </c>
      <c r="BR32" s="54">
        <f>BQ32/BP32</f>
        <v>0.6666666666666666</v>
      </c>
      <c r="BS32" s="67">
        <f>BP32-BQ32</f>
        <v>1</v>
      </c>
      <c r="BT32" s="82">
        <f>BS32/BP32</f>
        <v>0.3333333333333333</v>
      </c>
      <c r="BU32" s="58">
        <v>9</v>
      </c>
      <c r="BV32" s="67">
        <v>7</v>
      </c>
      <c r="BW32" s="54">
        <f>BV32/BU32</f>
        <v>0.7777777777777778</v>
      </c>
      <c r="BX32" s="67">
        <f>BU32-BV32</f>
        <v>2</v>
      </c>
      <c r="BY32" s="82">
        <f>BX32/BU32</f>
        <v>0.2222222222222222</v>
      </c>
      <c r="BZ32" s="96">
        <f>AB32+AG32+AL32+AQ32+AV32+BA32+BF32+BK32+BP32+BU32</f>
        <v>103</v>
      </c>
      <c r="CA32" s="96">
        <f>AC32+AH32+AM32+AR32+AW32+BB32+BG32+BL32+BQ32+BV32</f>
        <v>88</v>
      </c>
      <c r="CB32" s="97">
        <f>CA32/BZ32</f>
        <v>0.8543689320388349</v>
      </c>
      <c r="CC32" s="96">
        <f>AE32+AJ32+AO32+AT32+AY32+BD32+BI32+BN32+BS32+BX32</f>
        <v>15</v>
      </c>
      <c r="CD32" s="98">
        <f aca="true" t="shared" si="49" ref="CD32:CD41">CC32/BZ32</f>
        <v>0.14563106796116504</v>
      </c>
      <c r="CF32" s="55"/>
    </row>
    <row r="33" spans="1:84" s="6" customFormat="1" ht="12.75">
      <c r="A33" s="35" t="s">
        <v>8</v>
      </c>
      <c r="B33" s="2" t="s">
        <v>9</v>
      </c>
      <c r="C33" s="35">
        <f>D33+F33</f>
        <v>22</v>
      </c>
      <c r="D33" s="2">
        <v>20</v>
      </c>
      <c r="E33" s="3">
        <f>D33/C33</f>
        <v>0.9090909090909091</v>
      </c>
      <c r="F33" s="2">
        <v>2</v>
      </c>
      <c r="G33" s="36">
        <f t="shared" si="40"/>
        <v>0.09090909090909091</v>
      </c>
      <c r="H33" s="37">
        <f>I33+K33</f>
        <v>19</v>
      </c>
      <c r="I33" s="2">
        <v>18</v>
      </c>
      <c r="J33" s="3">
        <f>I33/H33</f>
        <v>0.9473684210526315</v>
      </c>
      <c r="K33" s="2">
        <v>1</v>
      </c>
      <c r="L33" s="36">
        <f t="shared" si="41"/>
        <v>0.05263157894736842</v>
      </c>
      <c r="M33" s="37">
        <f>N33+P33</f>
        <v>20</v>
      </c>
      <c r="N33" s="2">
        <v>17</v>
      </c>
      <c r="O33" s="3">
        <f>N33/M33</f>
        <v>0.85</v>
      </c>
      <c r="P33" s="2">
        <v>3</v>
      </c>
      <c r="Q33" s="36">
        <f>P33/M33</f>
        <v>0.15</v>
      </c>
      <c r="R33" s="35">
        <f>S33+U33</f>
        <v>21</v>
      </c>
      <c r="S33" s="2">
        <v>19</v>
      </c>
      <c r="T33" s="3">
        <f>S33/R33</f>
        <v>0.9047619047619048</v>
      </c>
      <c r="U33" s="2">
        <v>2</v>
      </c>
      <c r="V33" s="36">
        <f t="shared" si="42"/>
        <v>0.09523809523809523</v>
      </c>
      <c r="W33" s="35">
        <f>X33+Z33</f>
        <v>12</v>
      </c>
      <c r="X33" s="2">
        <v>9</v>
      </c>
      <c r="Y33" s="3">
        <f>X33/W33</f>
        <v>0.75</v>
      </c>
      <c r="Z33" s="2">
        <v>3</v>
      </c>
      <c r="AA33" s="36">
        <f t="shared" si="43"/>
        <v>0.25</v>
      </c>
      <c r="AB33" s="35">
        <v>31</v>
      </c>
      <c r="AC33" s="2">
        <v>30</v>
      </c>
      <c r="AD33" s="3">
        <f>AC33/AB33</f>
        <v>0.967741935483871</v>
      </c>
      <c r="AE33" s="2">
        <v>1</v>
      </c>
      <c r="AF33" s="36">
        <f t="shared" si="44"/>
        <v>0.03225806451612903</v>
      </c>
      <c r="AG33" s="35">
        <v>20</v>
      </c>
      <c r="AH33" s="2">
        <v>18</v>
      </c>
      <c r="AI33" s="3">
        <f>AH33/AG33</f>
        <v>0.9</v>
      </c>
      <c r="AJ33" s="2">
        <v>2</v>
      </c>
      <c r="AK33" s="36">
        <f t="shared" si="45"/>
        <v>0.1</v>
      </c>
      <c r="AL33" s="35">
        <v>23</v>
      </c>
      <c r="AM33" s="2">
        <v>20</v>
      </c>
      <c r="AN33" s="3">
        <f>AM33/AL33</f>
        <v>0.8695652173913043</v>
      </c>
      <c r="AO33" s="2">
        <f>AL33-AM33</f>
        <v>3</v>
      </c>
      <c r="AP33" s="36">
        <f t="shared" si="46"/>
        <v>0.13043478260869565</v>
      </c>
      <c r="AQ33" s="35">
        <v>14</v>
      </c>
      <c r="AR33" s="2">
        <v>12</v>
      </c>
      <c r="AS33" s="3">
        <f>AR33/AQ33</f>
        <v>0.8571428571428571</v>
      </c>
      <c r="AT33" s="2">
        <f>AQ33-AR33</f>
        <v>2</v>
      </c>
      <c r="AU33" s="36">
        <f>AT33/AQ33</f>
        <v>0.14285714285714285</v>
      </c>
      <c r="AV33" s="35">
        <v>5</v>
      </c>
      <c r="AW33" s="2">
        <v>4</v>
      </c>
      <c r="AX33" s="3">
        <f>AW33/AV33</f>
        <v>0.8</v>
      </c>
      <c r="AY33" s="2">
        <f>AV33-AW33</f>
        <v>1</v>
      </c>
      <c r="AZ33" s="36">
        <f>AY33/AV33</f>
        <v>0.2</v>
      </c>
      <c r="BA33" s="35">
        <v>9</v>
      </c>
      <c r="BB33" s="2">
        <v>6</v>
      </c>
      <c r="BC33" s="3">
        <f>BB33/BA33</f>
        <v>0.6666666666666666</v>
      </c>
      <c r="BD33" s="2">
        <f>BA33-BB33</f>
        <v>3</v>
      </c>
      <c r="BE33" s="36">
        <f>BD33/BA33</f>
        <v>0.3333333333333333</v>
      </c>
      <c r="BF33" s="35">
        <v>25</v>
      </c>
      <c r="BG33" s="2">
        <v>22</v>
      </c>
      <c r="BH33" s="3">
        <f t="shared" si="47"/>
        <v>0.88</v>
      </c>
      <c r="BI33" s="2">
        <f>BF33-BG33</f>
        <v>3</v>
      </c>
      <c r="BJ33" s="36">
        <f>BI33/BF33</f>
        <v>0.12</v>
      </c>
      <c r="BK33" s="35">
        <v>15</v>
      </c>
      <c r="BL33" s="2">
        <v>15</v>
      </c>
      <c r="BM33" s="3">
        <f t="shared" si="48"/>
        <v>1</v>
      </c>
      <c r="BN33" s="2">
        <f>BK33-BL33</f>
        <v>0</v>
      </c>
      <c r="BO33" s="36">
        <f>BN33/BK33</f>
        <v>0</v>
      </c>
      <c r="BP33" s="35">
        <v>17</v>
      </c>
      <c r="BQ33" s="2">
        <v>17</v>
      </c>
      <c r="BR33" s="3">
        <f>BQ33/BP33</f>
        <v>1</v>
      </c>
      <c r="BS33" s="2">
        <f>BP33-BQ33</f>
        <v>0</v>
      </c>
      <c r="BT33" s="36">
        <f>BS33/BP33</f>
        <v>0</v>
      </c>
      <c r="BU33" s="35">
        <v>12</v>
      </c>
      <c r="BV33" s="2">
        <v>11</v>
      </c>
      <c r="BW33" s="3">
        <f>BV33/BU33</f>
        <v>0.9166666666666666</v>
      </c>
      <c r="BX33" s="2">
        <f>BU33-BV33</f>
        <v>1</v>
      </c>
      <c r="BY33" s="36">
        <f>BX33/BU33</f>
        <v>0.08333333333333333</v>
      </c>
      <c r="BZ33" s="96">
        <f aca="true" t="shared" si="50" ref="BZ33:BZ40">AB33+AG33+AL33+AQ33+AV33+BA33+BF33+BK33+BP33+BU33</f>
        <v>171</v>
      </c>
      <c r="CA33" s="96">
        <f aca="true" t="shared" si="51" ref="CA33:CA41">AC33+AH33+AM33+AR33+AW33+BB33+BG33+BL33+BQ33+BV33</f>
        <v>155</v>
      </c>
      <c r="CB33" s="97">
        <f aca="true" t="shared" si="52" ref="CB33:CB40">CA33/BZ33</f>
        <v>0.9064327485380117</v>
      </c>
      <c r="CC33" s="96">
        <f aca="true" t="shared" si="53" ref="CC33:CC40">AE33+AJ33+AO33+AT33+AY33+BD33+BI33+BN33+BS33+BX33</f>
        <v>16</v>
      </c>
      <c r="CD33" s="98">
        <f t="shared" si="49"/>
        <v>0.0935672514619883</v>
      </c>
      <c r="CF33" s="51"/>
    </row>
    <row r="34" spans="1:84" s="56" customFormat="1" ht="12.75">
      <c r="A34" s="52" t="s">
        <v>30</v>
      </c>
      <c r="B34" s="53" t="s">
        <v>35</v>
      </c>
      <c r="C34" s="52"/>
      <c r="D34" s="53"/>
      <c r="E34" s="54"/>
      <c r="F34" s="53"/>
      <c r="G34" s="82"/>
      <c r="H34" s="83"/>
      <c r="I34" s="53"/>
      <c r="J34" s="54"/>
      <c r="K34" s="53"/>
      <c r="L34" s="82"/>
      <c r="M34" s="83"/>
      <c r="N34" s="53"/>
      <c r="O34" s="54"/>
      <c r="P34" s="53"/>
      <c r="Q34" s="82"/>
      <c r="R34" s="52"/>
      <c r="S34" s="53"/>
      <c r="T34" s="54"/>
      <c r="U34" s="53"/>
      <c r="V34" s="82"/>
      <c r="W34" s="52"/>
      <c r="X34" s="53"/>
      <c r="Y34" s="54"/>
      <c r="Z34" s="53"/>
      <c r="AA34" s="82"/>
      <c r="AB34" s="52"/>
      <c r="AC34" s="53"/>
      <c r="AD34" s="54"/>
      <c r="AE34" s="53"/>
      <c r="AF34" s="82"/>
      <c r="AG34" s="52"/>
      <c r="AH34" s="53"/>
      <c r="AI34" s="54"/>
      <c r="AJ34" s="53"/>
      <c r="AK34" s="82"/>
      <c r="AL34" s="52"/>
      <c r="AM34" s="53"/>
      <c r="AN34" s="54"/>
      <c r="AO34" s="53"/>
      <c r="AP34" s="82"/>
      <c r="AQ34" s="52"/>
      <c r="AR34" s="53"/>
      <c r="AS34" s="54"/>
      <c r="AT34" s="53"/>
      <c r="AU34" s="82"/>
      <c r="AV34" s="52"/>
      <c r="AW34" s="53"/>
      <c r="AX34" s="54"/>
      <c r="AY34" s="53"/>
      <c r="AZ34" s="82"/>
      <c r="BA34" s="52"/>
      <c r="BB34" s="53"/>
      <c r="BC34" s="54"/>
      <c r="BD34" s="53"/>
      <c r="BE34" s="82"/>
      <c r="BF34" s="52">
        <v>1</v>
      </c>
      <c r="BG34" s="53">
        <v>1</v>
      </c>
      <c r="BH34" s="54">
        <f t="shared" si="47"/>
        <v>1</v>
      </c>
      <c r="BI34" s="53"/>
      <c r="BJ34" s="82"/>
      <c r="BK34" s="52"/>
      <c r="BL34" s="53"/>
      <c r="BM34" s="54"/>
      <c r="BN34" s="53"/>
      <c r="BO34" s="82"/>
      <c r="BP34" s="52"/>
      <c r="BQ34" s="53"/>
      <c r="BR34" s="54"/>
      <c r="BS34" s="53"/>
      <c r="BT34" s="82"/>
      <c r="BU34" s="52"/>
      <c r="BV34" s="53"/>
      <c r="BW34" s="54"/>
      <c r="BX34" s="53"/>
      <c r="BY34" s="82"/>
      <c r="BZ34" s="96">
        <f t="shared" si="50"/>
        <v>1</v>
      </c>
      <c r="CA34" s="96">
        <f t="shared" si="51"/>
        <v>1</v>
      </c>
      <c r="CB34" s="97">
        <f t="shared" si="52"/>
        <v>1</v>
      </c>
      <c r="CC34" s="96">
        <f t="shared" si="53"/>
        <v>0</v>
      </c>
      <c r="CD34" s="98">
        <f t="shared" si="49"/>
        <v>0</v>
      </c>
      <c r="CF34" s="55"/>
    </row>
    <row r="35" spans="1:84" s="6" customFormat="1" ht="12.75">
      <c r="A35" s="35" t="s">
        <v>44</v>
      </c>
      <c r="B35" s="26" t="s">
        <v>45</v>
      </c>
      <c r="C35" s="25"/>
      <c r="D35" s="26"/>
      <c r="E35" s="3"/>
      <c r="F35" s="26"/>
      <c r="G35" s="27"/>
      <c r="H35" s="28"/>
      <c r="I35" s="26"/>
      <c r="J35" s="3"/>
      <c r="K35" s="26"/>
      <c r="L35" s="27"/>
      <c r="M35" s="28"/>
      <c r="N35" s="26"/>
      <c r="O35" s="3"/>
      <c r="P35" s="26"/>
      <c r="Q35" s="27"/>
      <c r="R35" s="25"/>
      <c r="S35" s="26"/>
      <c r="T35" s="3"/>
      <c r="U35" s="26"/>
      <c r="V35" s="27"/>
      <c r="W35" s="25"/>
      <c r="X35" s="26"/>
      <c r="Y35" s="3"/>
      <c r="Z35" s="26"/>
      <c r="AA35" s="27"/>
      <c r="AB35" s="25"/>
      <c r="AC35" s="26"/>
      <c r="AD35" s="3"/>
      <c r="AE35" s="26"/>
      <c r="AF35" s="27"/>
      <c r="AG35" s="25"/>
      <c r="AH35" s="26"/>
      <c r="AI35" s="3"/>
      <c r="AJ35" s="26"/>
      <c r="AK35" s="27"/>
      <c r="AL35" s="25"/>
      <c r="AM35" s="26"/>
      <c r="AN35" s="3"/>
      <c r="AO35" s="26"/>
      <c r="AP35" s="27"/>
      <c r="AQ35" s="25"/>
      <c r="AR35" s="26"/>
      <c r="AS35" s="3"/>
      <c r="AT35" s="26"/>
      <c r="AU35" s="27"/>
      <c r="AV35" s="25"/>
      <c r="AW35" s="26"/>
      <c r="AX35" s="3"/>
      <c r="AY35" s="26"/>
      <c r="AZ35" s="27"/>
      <c r="BA35" s="25"/>
      <c r="BB35" s="26"/>
      <c r="BC35" s="3"/>
      <c r="BD35" s="26"/>
      <c r="BE35" s="27"/>
      <c r="BF35" s="25"/>
      <c r="BG35" s="26"/>
      <c r="BH35" s="3"/>
      <c r="BI35" s="26"/>
      <c r="BJ35" s="27"/>
      <c r="BK35" s="25"/>
      <c r="BL35" s="26"/>
      <c r="BM35" s="3"/>
      <c r="BN35" s="26"/>
      <c r="BO35" s="27"/>
      <c r="BP35" s="35">
        <v>1</v>
      </c>
      <c r="BQ35" s="2">
        <v>1</v>
      </c>
      <c r="BR35" s="3">
        <f>BQ35/BP35</f>
        <v>1</v>
      </c>
      <c r="BS35" s="2">
        <f>BP35-BQ35</f>
        <v>0</v>
      </c>
      <c r="BT35" s="36">
        <f>BS35/BP35</f>
        <v>0</v>
      </c>
      <c r="BU35" s="35"/>
      <c r="BV35" s="2"/>
      <c r="BW35" s="3"/>
      <c r="BX35" s="2"/>
      <c r="BY35" s="36"/>
      <c r="BZ35" s="96">
        <f t="shared" si="50"/>
        <v>1</v>
      </c>
      <c r="CA35" s="96">
        <f t="shared" si="51"/>
        <v>1</v>
      </c>
      <c r="CB35" s="97">
        <f t="shared" si="52"/>
        <v>1</v>
      </c>
      <c r="CC35" s="96">
        <f t="shared" si="53"/>
        <v>0</v>
      </c>
      <c r="CD35" s="98">
        <f t="shared" si="49"/>
        <v>0</v>
      </c>
      <c r="CF35" s="51"/>
    </row>
    <row r="36" spans="1:85" s="56" customFormat="1" ht="12.75">
      <c r="A36" s="58" t="s">
        <v>14</v>
      </c>
      <c r="B36" s="67" t="s">
        <v>15</v>
      </c>
      <c r="C36" s="58">
        <f>D36+F36</f>
        <v>17</v>
      </c>
      <c r="D36" s="67">
        <v>17</v>
      </c>
      <c r="E36" s="54">
        <f>D36/C36</f>
        <v>1</v>
      </c>
      <c r="F36" s="67"/>
      <c r="G36" s="82">
        <f t="shared" si="40"/>
        <v>0</v>
      </c>
      <c r="H36" s="83">
        <f>I36+K36</f>
        <v>17</v>
      </c>
      <c r="I36" s="67">
        <v>15</v>
      </c>
      <c r="J36" s="54">
        <f>I36/H36</f>
        <v>0.8823529411764706</v>
      </c>
      <c r="K36" s="67">
        <v>2</v>
      </c>
      <c r="L36" s="82">
        <f t="shared" si="41"/>
        <v>0.11764705882352941</v>
      </c>
      <c r="M36" s="83">
        <f>N36+P36</f>
        <v>7</v>
      </c>
      <c r="N36" s="67">
        <v>4</v>
      </c>
      <c r="O36" s="54">
        <f>N36/M36</f>
        <v>0.5714285714285714</v>
      </c>
      <c r="P36" s="67">
        <v>3</v>
      </c>
      <c r="Q36" s="82">
        <f>P36/M36</f>
        <v>0.42857142857142855</v>
      </c>
      <c r="R36" s="58">
        <f>S36+U36</f>
        <v>6</v>
      </c>
      <c r="S36" s="67">
        <v>3</v>
      </c>
      <c r="T36" s="54">
        <f>S36/R36</f>
        <v>0.5</v>
      </c>
      <c r="U36" s="67">
        <v>3</v>
      </c>
      <c r="V36" s="82">
        <f t="shared" si="42"/>
        <v>0.5</v>
      </c>
      <c r="W36" s="58">
        <f>X36+Z36</f>
        <v>8</v>
      </c>
      <c r="X36" s="67">
        <v>6</v>
      </c>
      <c r="Y36" s="54">
        <f>X36/W36</f>
        <v>0.75</v>
      </c>
      <c r="Z36" s="67">
        <v>2</v>
      </c>
      <c r="AA36" s="82">
        <f t="shared" si="43"/>
        <v>0.25</v>
      </c>
      <c r="AB36" s="58">
        <v>18</v>
      </c>
      <c r="AC36" s="67">
        <v>16</v>
      </c>
      <c r="AD36" s="54">
        <f>AC36/AB36</f>
        <v>0.8888888888888888</v>
      </c>
      <c r="AE36" s="67">
        <v>2</v>
      </c>
      <c r="AF36" s="82">
        <f t="shared" si="44"/>
        <v>0.1111111111111111</v>
      </c>
      <c r="AG36" s="58">
        <v>8</v>
      </c>
      <c r="AH36" s="67">
        <v>8</v>
      </c>
      <c r="AI36" s="54">
        <f>AH36/AG36</f>
        <v>1</v>
      </c>
      <c r="AJ36" s="67"/>
      <c r="AK36" s="82"/>
      <c r="AL36" s="58">
        <v>18</v>
      </c>
      <c r="AM36" s="67">
        <v>16</v>
      </c>
      <c r="AN36" s="54">
        <f>AM36/AL36</f>
        <v>0.8888888888888888</v>
      </c>
      <c r="AO36" s="67">
        <f>AL36-AM36</f>
        <v>2</v>
      </c>
      <c r="AP36" s="82">
        <f t="shared" si="46"/>
        <v>0.1111111111111111</v>
      </c>
      <c r="AQ36" s="58">
        <v>4</v>
      </c>
      <c r="AR36" s="67">
        <v>4</v>
      </c>
      <c r="AS36" s="54">
        <f>AR36/AQ36</f>
        <v>1</v>
      </c>
      <c r="AT36" s="67"/>
      <c r="AU36" s="82"/>
      <c r="AV36" s="58">
        <v>4</v>
      </c>
      <c r="AW36" s="67">
        <v>4</v>
      </c>
      <c r="AX36" s="54">
        <f>AW36/AV36</f>
        <v>1</v>
      </c>
      <c r="AY36" s="67"/>
      <c r="AZ36" s="82"/>
      <c r="BA36" s="58">
        <v>5</v>
      </c>
      <c r="BB36" s="67">
        <v>5</v>
      </c>
      <c r="BC36" s="54">
        <f>BB36/BA36</f>
        <v>1</v>
      </c>
      <c r="BD36" s="67"/>
      <c r="BE36" s="82"/>
      <c r="BF36" s="58">
        <v>4</v>
      </c>
      <c r="BG36" s="67">
        <v>2</v>
      </c>
      <c r="BH36" s="54">
        <f t="shared" si="47"/>
        <v>0.5</v>
      </c>
      <c r="BI36" s="67">
        <f>BF36-BG36</f>
        <v>2</v>
      </c>
      <c r="BJ36" s="82">
        <f>BI36/BF36</f>
        <v>0.5</v>
      </c>
      <c r="BK36" s="58">
        <v>11</v>
      </c>
      <c r="BL36" s="67">
        <v>10</v>
      </c>
      <c r="BM36" s="54">
        <f t="shared" si="48"/>
        <v>0.9090909090909091</v>
      </c>
      <c r="BN36" s="67">
        <f>BK36-BL36</f>
        <v>1</v>
      </c>
      <c r="BO36" s="82">
        <f>BN36/BK36</f>
        <v>0.09090909090909091</v>
      </c>
      <c r="BP36" s="58">
        <v>4</v>
      </c>
      <c r="BQ36" s="57">
        <v>4</v>
      </c>
      <c r="BR36" s="54">
        <f>BQ36/BP36</f>
        <v>1</v>
      </c>
      <c r="BS36" s="67">
        <f>BP36-BQ36</f>
        <v>0</v>
      </c>
      <c r="BT36" s="82">
        <f>BS36/BP36</f>
        <v>0</v>
      </c>
      <c r="BU36" s="58">
        <v>9</v>
      </c>
      <c r="BV36" s="57">
        <v>7</v>
      </c>
      <c r="BW36" s="54">
        <f>BV36/BU36</f>
        <v>0.7777777777777778</v>
      </c>
      <c r="BX36" s="67">
        <f>BU36-BV36</f>
        <v>2</v>
      </c>
      <c r="BY36" s="82">
        <f>BX36/BU36</f>
        <v>0.2222222222222222</v>
      </c>
      <c r="BZ36" s="96">
        <f t="shared" si="50"/>
        <v>85</v>
      </c>
      <c r="CA36" s="96">
        <f t="shared" si="51"/>
        <v>76</v>
      </c>
      <c r="CB36" s="97">
        <f t="shared" si="52"/>
        <v>0.8941176470588236</v>
      </c>
      <c r="CC36" s="96">
        <f t="shared" si="53"/>
        <v>9</v>
      </c>
      <c r="CD36" s="98">
        <f t="shared" si="49"/>
        <v>0.10588235294117647</v>
      </c>
      <c r="CF36" s="55"/>
      <c r="CG36" s="55"/>
    </row>
    <row r="37" spans="1:85" s="6" customFormat="1" ht="12.75">
      <c r="A37" s="35" t="s">
        <v>32</v>
      </c>
      <c r="B37" s="26" t="s">
        <v>37</v>
      </c>
      <c r="C37" s="35"/>
      <c r="D37" s="2"/>
      <c r="E37" s="3"/>
      <c r="F37" s="2"/>
      <c r="G37" s="36"/>
      <c r="H37" s="37"/>
      <c r="I37" s="2"/>
      <c r="J37" s="3"/>
      <c r="K37" s="2"/>
      <c r="L37" s="36"/>
      <c r="M37" s="37"/>
      <c r="N37" s="2"/>
      <c r="O37" s="3"/>
      <c r="P37" s="2"/>
      <c r="Q37" s="36"/>
      <c r="R37" s="35"/>
      <c r="S37" s="2"/>
      <c r="T37" s="3"/>
      <c r="U37" s="2"/>
      <c r="V37" s="36"/>
      <c r="W37" s="35"/>
      <c r="X37" s="2"/>
      <c r="Y37" s="3"/>
      <c r="Z37" s="2"/>
      <c r="AA37" s="36"/>
      <c r="AB37" s="35"/>
      <c r="AC37" s="2"/>
      <c r="AD37" s="3"/>
      <c r="AE37" s="2"/>
      <c r="AF37" s="36"/>
      <c r="AG37" s="35"/>
      <c r="AH37" s="2"/>
      <c r="AI37" s="3"/>
      <c r="AJ37" s="2"/>
      <c r="AK37" s="36"/>
      <c r="AL37" s="35"/>
      <c r="AM37" s="2"/>
      <c r="AN37" s="3"/>
      <c r="AO37" s="2"/>
      <c r="AP37" s="36"/>
      <c r="AQ37" s="35"/>
      <c r="AR37" s="2"/>
      <c r="AS37" s="3"/>
      <c r="AT37" s="2"/>
      <c r="AU37" s="36"/>
      <c r="AV37" s="35"/>
      <c r="AW37" s="2"/>
      <c r="AX37" s="3"/>
      <c r="AY37" s="2"/>
      <c r="AZ37" s="36"/>
      <c r="BA37" s="35"/>
      <c r="BB37" s="2"/>
      <c r="BC37" s="3"/>
      <c r="BD37" s="2"/>
      <c r="BE37" s="36"/>
      <c r="BF37" s="35"/>
      <c r="BG37" s="2"/>
      <c r="BH37" s="3"/>
      <c r="BI37" s="2"/>
      <c r="BJ37" s="36"/>
      <c r="BK37" s="35"/>
      <c r="BL37" s="2"/>
      <c r="BM37" s="3"/>
      <c r="BN37" s="2"/>
      <c r="BO37" s="36"/>
      <c r="BP37" s="35">
        <v>1</v>
      </c>
      <c r="BQ37" s="2">
        <v>1</v>
      </c>
      <c r="BR37" s="3">
        <f>BQ37/BP37</f>
        <v>1</v>
      </c>
      <c r="BS37" s="2">
        <f>BP37-BQ37</f>
        <v>0</v>
      </c>
      <c r="BT37" s="36">
        <f>BS37/BP37</f>
        <v>0</v>
      </c>
      <c r="BU37" s="35"/>
      <c r="BV37" s="2"/>
      <c r="BW37" s="3"/>
      <c r="BX37" s="2"/>
      <c r="BY37" s="36"/>
      <c r="BZ37" s="96">
        <f t="shared" si="50"/>
        <v>1</v>
      </c>
      <c r="CA37" s="96">
        <f t="shared" si="51"/>
        <v>1</v>
      </c>
      <c r="CB37" s="97">
        <f t="shared" si="52"/>
        <v>1</v>
      </c>
      <c r="CC37" s="96">
        <f t="shared" si="53"/>
        <v>0</v>
      </c>
      <c r="CD37" s="98">
        <f t="shared" si="49"/>
        <v>0</v>
      </c>
      <c r="CF37" s="51"/>
      <c r="CG37" s="51"/>
    </row>
    <row r="38" spans="1:84" s="56" customFormat="1" ht="12.75">
      <c r="A38" s="58" t="s">
        <v>16</v>
      </c>
      <c r="B38" s="67" t="s">
        <v>17</v>
      </c>
      <c r="C38" s="58">
        <f>D38+F38</f>
        <v>8</v>
      </c>
      <c r="D38" s="67">
        <v>8</v>
      </c>
      <c r="E38" s="54">
        <f>D38/C38</f>
        <v>1</v>
      </c>
      <c r="F38" s="67"/>
      <c r="G38" s="93">
        <f t="shared" si="40"/>
        <v>0</v>
      </c>
      <c r="H38" s="99">
        <f>I38+K38</f>
        <v>13</v>
      </c>
      <c r="I38" s="67">
        <v>12</v>
      </c>
      <c r="J38" s="54">
        <f>I38/H38</f>
        <v>0.9230769230769231</v>
      </c>
      <c r="K38" s="67">
        <v>1</v>
      </c>
      <c r="L38" s="93">
        <f t="shared" si="41"/>
        <v>0.07692307692307693</v>
      </c>
      <c r="M38" s="99">
        <f>N38+P38</f>
        <v>10</v>
      </c>
      <c r="N38" s="67">
        <v>6</v>
      </c>
      <c r="O38" s="54">
        <f>N38/M38</f>
        <v>0.6</v>
      </c>
      <c r="P38" s="67">
        <v>4</v>
      </c>
      <c r="Q38" s="93">
        <f>P38/M38</f>
        <v>0.4</v>
      </c>
      <c r="R38" s="58">
        <f>S38+U38</f>
        <v>12</v>
      </c>
      <c r="S38" s="67">
        <v>7</v>
      </c>
      <c r="T38" s="54">
        <f>S38/R38</f>
        <v>0.5833333333333334</v>
      </c>
      <c r="U38" s="67">
        <v>5</v>
      </c>
      <c r="V38" s="93">
        <f t="shared" si="42"/>
        <v>0.4166666666666667</v>
      </c>
      <c r="W38" s="58">
        <f>X38+Z38</f>
        <v>19</v>
      </c>
      <c r="X38" s="67">
        <v>14</v>
      </c>
      <c r="Y38" s="54">
        <f>X38/W38</f>
        <v>0.7368421052631579</v>
      </c>
      <c r="Z38" s="67">
        <v>5</v>
      </c>
      <c r="AA38" s="93">
        <f t="shared" si="43"/>
        <v>0.2631578947368421</v>
      </c>
      <c r="AB38" s="58">
        <v>21</v>
      </c>
      <c r="AC38" s="67">
        <v>18</v>
      </c>
      <c r="AD38" s="54">
        <f>AC38/AB38</f>
        <v>0.8571428571428571</v>
      </c>
      <c r="AE38" s="67">
        <v>3</v>
      </c>
      <c r="AF38" s="93">
        <f t="shared" si="44"/>
        <v>0.14285714285714285</v>
      </c>
      <c r="AG38" s="58">
        <v>12</v>
      </c>
      <c r="AH38" s="67">
        <v>10</v>
      </c>
      <c r="AI38" s="54">
        <f>AH38/AG38</f>
        <v>0.8333333333333334</v>
      </c>
      <c r="AJ38" s="67">
        <v>2</v>
      </c>
      <c r="AK38" s="93">
        <f t="shared" si="45"/>
        <v>0.16666666666666666</v>
      </c>
      <c r="AL38" s="58">
        <v>5</v>
      </c>
      <c r="AM38" s="67">
        <v>4</v>
      </c>
      <c r="AN38" s="54">
        <f>AM38/AL38</f>
        <v>0.8</v>
      </c>
      <c r="AO38" s="67">
        <f>AL38-AM38</f>
        <v>1</v>
      </c>
      <c r="AP38" s="93">
        <f t="shared" si="46"/>
        <v>0.2</v>
      </c>
      <c r="AQ38" s="58">
        <v>5</v>
      </c>
      <c r="AR38" s="67">
        <v>5</v>
      </c>
      <c r="AS38" s="54">
        <f>AR38/AQ38</f>
        <v>1</v>
      </c>
      <c r="AT38" s="67"/>
      <c r="AU38" s="93"/>
      <c r="AV38" s="58">
        <v>7</v>
      </c>
      <c r="AW38" s="67">
        <v>5</v>
      </c>
      <c r="AX38" s="54">
        <f>AW38/AV38</f>
        <v>0.7142857142857143</v>
      </c>
      <c r="AY38" s="67">
        <f>AV38-AW38</f>
        <v>2</v>
      </c>
      <c r="AZ38" s="93">
        <f>AY38/AV38</f>
        <v>0.2857142857142857</v>
      </c>
      <c r="BA38" s="58">
        <v>2</v>
      </c>
      <c r="BB38" s="67">
        <v>2</v>
      </c>
      <c r="BC38" s="54">
        <f>BB38/BA38</f>
        <v>1</v>
      </c>
      <c r="BD38" s="67"/>
      <c r="BE38" s="93"/>
      <c r="BF38" s="58">
        <v>6</v>
      </c>
      <c r="BG38" s="67">
        <v>5</v>
      </c>
      <c r="BH38" s="54">
        <f t="shared" si="47"/>
        <v>0.8333333333333334</v>
      </c>
      <c r="BI38" s="67">
        <f>BF38-BG38</f>
        <v>1</v>
      </c>
      <c r="BJ38" s="93">
        <f>BI38/BF38</f>
        <v>0.16666666666666666</v>
      </c>
      <c r="BK38" s="58">
        <v>3</v>
      </c>
      <c r="BL38" s="67">
        <v>2</v>
      </c>
      <c r="BM38" s="54">
        <f t="shared" si="48"/>
        <v>0.6666666666666666</v>
      </c>
      <c r="BN38" s="67">
        <f>BK38-BL38</f>
        <v>1</v>
      </c>
      <c r="BO38" s="93">
        <f>BN38/BK38</f>
        <v>0.3333333333333333</v>
      </c>
      <c r="BP38" s="58">
        <v>2</v>
      </c>
      <c r="BQ38" s="67">
        <v>2</v>
      </c>
      <c r="BR38" s="54">
        <f>BQ38/BP38</f>
        <v>1</v>
      </c>
      <c r="BS38" s="67">
        <f>BP38-BQ38</f>
        <v>0</v>
      </c>
      <c r="BT38" s="93">
        <f>BS38/BP38</f>
        <v>0</v>
      </c>
      <c r="BU38" s="58">
        <v>5</v>
      </c>
      <c r="BV38" s="67">
        <v>5</v>
      </c>
      <c r="BW38" s="54">
        <f>BV38/BU38</f>
        <v>1</v>
      </c>
      <c r="BX38" s="67">
        <f>BU38-BV38</f>
        <v>0</v>
      </c>
      <c r="BY38" s="93">
        <f>BX38/BU38</f>
        <v>0</v>
      </c>
      <c r="BZ38" s="96">
        <f t="shared" si="50"/>
        <v>68</v>
      </c>
      <c r="CA38" s="96">
        <f t="shared" si="51"/>
        <v>58</v>
      </c>
      <c r="CB38" s="97">
        <f t="shared" si="52"/>
        <v>0.8529411764705882</v>
      </c>
      <c r="CC38" s="96">
        <f t="shared" si="53"/>
        <v>10</v>
      </c>
      <c r="CD38" s="98">
        <f t="shared" si="49"/>
        <v>0.14705882352941177</v>
      </c>
      <c r="CF38" s="55"/>
    </row>
    <row r="39" spans="1:84" s="6" customFormat="1" ht="12.75">
      <c r="A39" s="35" t="s">
        <v>33</v>
      </c>
      <c r="B39" s="2" t="s">
        <v>47</v>
      </c>
      <c r="C39" s="35"/>
      <c r="D39" s="2"/>
      <c r="E39" s="3"/>
      <c r="F39" s="2"/>
      <c r="G39" s="27"/>
      <c r="H39" s="28"/>
      <c r="I39" s="2"/>
      <c r="J39" s="3"/>
      <c r="K39" s="2"/>
      <c r="L39" s="27"/>
      <c r="M39" s="28"/>
      <c r="N39" s="2"/>
      <c r="O39" s="3"/>
      <c r="P39" s="2"/>
      <c r="Q39" s="27"/>
      <c r="R39" s="35"/>
      <c r="S39" s="2"/>
      <c r="T39" s="3"/>
      <c r="U39" s="2"/>
      <c r="V39" s="27"/>
      <c r="W39" s="35"/>
      <c r="X39" s="2"/>
      <c r="Y39" s="3"/>
      <c r="Z39" s="2"/>
      <c r="AA39" s="27"/>
      <c r="AB39" s="35"/>
      <c r="AC39" s="2"/>
      <c r="AD39" s="3"/>
      <c r="AE39" s="2"/>
      <c r="AF39" s="27"/>
      <c r="AG39" s="35"/>
      <c r="AH39" s="2"/>
      <c r="AI39" s="3"/>
      <c r="AJ39" s="2"/>
      <c r="AK39" s="27"/>
      <c r="AL39" s="35"/>
      <c r="AM39" s="2"/>
      <c r="AN39" s="3"/>
      <c r="AO39" s="2"/>
      <c r="AP39" s="27"/>
      <c r="AQ39" s="35"/>
      <c r="AR39" s="2"/>
      <c r="AS39" s="3"/>
      <c r="AT39" s="2"/>
      <c r="AU39" s="27"/>
      <c r="AV39" s="35"/>
      <c r="AW39" s="2"/>
      <c r="AX39" s="3"/>
      <c r="AY39" s="2"/>
      <c r="AZ39" s="27"/>
      <c r="BA39" s="35"/>
      <c r="BB39" s="2"/>
      <c r="BC39" s="3"/>
      <c r="BD39" s="2"/>
      <c r="BE39" s="27"/>
      <c r="BF39" s="35"/>
      <c r="BG39" s="2"/>
      <c r="BH39" s="3"/>
      <c r="BI39" s="2"/>
      <c r="BJ39" s="27"/>
      <c r="BK39" s="35">
        <v>1</v>
      </c>
      <c r="BL39" s="2">
        <v>1</v>
      </c>
      <c r="BM39" s="3">
        <f>BL39/BK39</f>
        <v>1</v>
      </c>
      <c r="BN39" s="2">
        <f>BK39-BL39</f>
        <v>0</v>
      </c>
      <c r="BO39" s="27">
        <f>BN39/BK39</f>
        <v>0</v>
      </c>
      <c r="BP39" s="35"/>
      <c r="BQ39" s="2"/>
      <c r="BR39" s="3"/>
      <c r="BS39" s="2"/>
      <c r="BT39" s="27"/>
      <c r="BU39" s="35"/>
      <c r="BV39" s="2"/>
      <c r="BW39" s="3"/>
      <c r="BX39" s="2"/>
      <c r="BY39" s="27"/>
      <c r="BZ39" s="96">
        <f t="shared" si="50"/>
        <v>1</v>
      </c>
      <c r="CA39" s="96">
        <f t="shared" si="51"/>
        <v>1</v>
      </c>
      <c r="CB39" s="97">
        <f t="shared" si="52"/>
        <v>1</v>
      </c>
      <c r="CC39" s="96">
        <f t="shared" si="53"/>
        <v>0</v>
      </c>
      <c r="CD39" s="98">
        <f>CC39/BZ39</f>
        <v>0</v>
      </c>
      <c r="CF39" s="51"/>
    </row>
    <row r="40" spans="1:84" s="56" customFormat="1" ht="13.5" thickBot="1">
      <c r="A40" s="70" t="s">
        <v>20</v>
      </c>
      <c r="B40" s="71" t="s">
        <v>21</v>
      </c>
      <c r="C40" s="70">
        <f>D40+F40</f>
        <v>9</v>
      </c>
      <c r="D40" s="71">
        <v>7</v>
      </c>
      <c r="E40" s="72">
        <f>D40/C40</f>
        <v>0.7777777777777778</v>
      </c>
      <c r="F40" s="71">
        <v>2</v>
      </c>
      <c r="G40" s="73">
        <f t="shared" si="40"/>
        <v>0.2222222222222222</v>
      </c>
      <c r="H40" s="74">
        <f>I40+K40</f>
        <v>5</v>
      </c>
      <c r="I40" s="71">
        <v>4</v>
      </c>
      <c r="J40" s="72">
        <f>I40/H40</f>
        <v>0.8</v>
      </c>
      <c r="K40" s="71">
        <v>1</v>
      </c>
      <c r="L40" s="73">
        <f t="shared" si="41"/>
        <v>0.2</v>
      </c>
      <c r="M40" s="74">
        <f>N40+P40</f>
        <v>3</v>
      </c>
      <c r="N40" s="71">
        <v>3</v>
      </c>
      <c r="O40" s="72">
        <f>N40/M40</f>
        <v>1</v>
      </c>
      <c r="P40" s="71"/>
      <c r="Q40" s="73"/>
      <c r="R40" s="70">
        <f>S40+U40</f>
        <v>4</v>
      </c>
      <c r="S40" s="71">
        <v>4</v>
      </c>
      <c r="T40" s="72">
        <f>S40/R40</f>
        <v>1</v>
      </c>
      <c r="U40" s="71"/>
      <c r="V40" s="73"/>
      <c r="W40" s="70">
        <f>X40+Z40</f>
        <v>7</v>
      </c>
      <c r="X40" s="71">
        <v>6</v>
      </c>
      <c r="Y40" s="72">
        <f>X40/W40</f>
        <v>0.8571428571428571</v>
      </c>
      <c r="Z40" s="71">
        <v>1</v>
      </c>
      <c r="AA40" s="73">
        <f t="shared" si="43"/>
        <v>0.14285714285714285</v>
      </c>
      <c r="AB40" s="70">
        <v>7</v>
      </c>
      <c r="AC40" s="71">
        <v>6</v>
      </c>
      <c r="AD40" s="72">
        <f>AC40/AB40</f>
        <v>0.8571428571428571</v>
      </c>
      <c r="AE40" s="71">
        <v>1</v>
      </c>
      <c r="AF40" s="73">
        <f t="shared" si="44"/>
        <v>0.14285714285714285</v>
      </c>
      <c r="AG40" s="70">
        <v>4</v>
      </c>
      <c r="AH40" s="71">
        <v>3</v>
      </c>
      <c r="AI40" s="72">
        <f>AH40/AG40</f>
        <v>0.75</v>
      </c>
      <c r="AJ40" s="71">
        <v>1</v>
      </c>
      <c r="AK40" s="73">
        <f t="shared" si="45"/>
        <v>0.25</v>
      </c>
      <c r="AL40" s="70">
        <v>4</v>
      </c>
      <c r="AM40" s="71">
        <v>3</v>
      </c>
      <c r="AN40" s="72">
        <f>AM40/AL40</f>
        <v>0.75</v>
      </c>
      <c r="AO40" s="67">
        <f>AL40-AM40</f>
        <v>1</v>
      </c>
      <c r="AP40" s="73">
        <f t="shared" si="46"/>
        <v>0.25</v>
      </c>
      <c r="AQ40" s="70">
        <v>3</v>
      </c>
      <c r="AR40" s="71">
        <v>3</v>
      </c>
      <c r="AS40" s="72">
        <f>AR40/AQ40</f>
        <v>1</v>
      </c>
      <c r="AT40" s="67"/>
      <c r="AU40" s="73"/>
      <c r="AV40" s="70">
        <v>2</v>
      </c>
      <c r="AW40" s="71">
        <v>2</v>
      </c>
      <c r="AX40" s="72">
        <f>AW40/AV40</f>
        <v>1</v>
      </c>
      <c r="AY40" s="67"/>
      <c r="AZ40" s="73"/>
      <c r="BA40" s="70">
        <v>4</v>
      </c>
      <c r="BB40" s="71">
        <v>2</v>
      </c>
      <c r="BC40" s="72">
        <f>BB40/BA40</f>
        <v>0.5</v>
      </c>
      <c r="BD40" s="67">
        <f>BA40-BB40</f>
        <v>2</v>
      </c>
      <c r="BE40" s="82">
        <f>BD40/BA40</f>
        <v>0.5</v>
      </c>
      <c r="BF40" s="70">
        <v>4</v>
      </c>
      <c r="BG40" s="71">
        <v>4</v>
      </c>
      <c r="BH40" s="72">
        <f t="shared" si="47"/>
        <v>1</v>
      </c>
      <c r="BI40" s="67"/>
      <c r="BJ40" s="82"/>
      <c r="BK40" s="70">
        <v>4</v>
      </c>
      <c r="BL40" s="71">
        <v>4</v>
      </c>
      <c r="BM40" s="72">
        <f t="shared" si="48"/>
        <v>1</v>
      </c>
      <c r="BN40" s="67">
        <f>BK40-BL40</f>
        <v>0</v>
      </c>
      <c r="BO40" s="82">
        <f>BN40/BK40</f>
        <v>0</v>
      </c>
      <c r="BP40" s="70">
        <v>4</v>
      </c>
      <c r="BQ40" s="71">
        <v>4</v>
      </c>
      <c r="BR40" s="72">
        <f>BQ40/BP40</f>
        <v>1</v>
      </c>
      <c r="BS40" s="67">
        <f>BP40-BQ40</f>
        <v>0</v>
      </c>
      <c r="BT40" s="82">
        <f>BS40/BP40</f>
        <v>0</v>
      </c>
      <c r="BU40" s="70">
        <v>5</v>
      </c>
      <c r="BV40" s="71">
        <v>5</v>
      </c>
      <c r="BW40" s="72">
        <f>BV40/BU40</f>
        <v>1</v>
      </c>
      <c r="BX40" s="67">
        <f>BU40-BV40</f>
        <v>0</v>
      </c>
      <c r="BY40" s="82">
        <f>BX40/BU40</f>
        <v>0</v>
      </c>
      <c r="BZ40" s="96">
        <f t="shared" si="50"/>
        <v>41</v>
      </c>
      <c r="CA40" s="96">
        <f t="shared" si="51"/>
        <v>36</v>
      </c>
      <c r="CB40" s="97">
        <f t="shared" si="52"/>
        <v>0.8780487804878049</v>
      </c>
      <c r="CC40" s="96">
        <f t="shared" si="53"/>
        <v>5</v>
      </c>
      <c r="CD40" s="98">
        <f t="shared" si="49"/>
        <v>0.12195121951219512</v>
      </c>
      <c r="CF40" s="55"/>
    </row>
    <row r="41" spans="1:89" s="7" customFormat="1" ht="13.5" thickBot="1">
      <c r="A41" s="29" t="s">
        <v>0</v>
      </c>
      <c r="B41" s="30"/>
      <c r="C41" s="29">
        <f>SUM(C32:C40)</f>
        <v>103</v>
      </c>
      <c r="D41" s="30">
        <f>SUM(D32:D40)</f>
        <v>90</v>
      </c>
      <c r="E41" s="31">
        <f>D41/C40:C41</f>
        <v>0.8737864077669902</v>
      </c>
      <c r="F41" s="30">
        <f>SUM(F32:F40)</f>
        <v>13</v>
      </c>
      <c r="G41" s="32">
        <f t="shared" si="40"/>
        <v>0.1262135922330097</v>
      </c>
      <c r="H41" s="29">
        <f>SUM(H32:H40)</f>
        <v>94</v>
      </c>
      <c r="I41" s="30">
        <f>SUM(I32:I40)</f>
        <v>83</v>
      </c>
      <c r="J41" s="31">
        <f>I41/H40:H41</f>
        <v>0.8829787234042553</v>
      </c>
      <c r="K41" s="30">
        <f>SUM(K32:K40)</f>
        <v>11</v>
      </c>
      <c r="L41" s="32">
        <f t="shared" si="41"/>
        <v>0.11702127659574468</v>
      </c>
      <c r="M41" s="29">
        <f>SUM(M32:M40)</f>
        <v>89</v>
      </c>
      <c r="N41" s="30">
        <f>SUM(N32:N40)</f>
        <v>68</v>
      </c>
      <c r="O41" s="31">
        <f>N41/M40:M41</f>
        <v>0.7640449438202247</v>
      </c>
      <c r="P41" s="30">
        <f>SUM(P32:P40)</f>
        <v>21</v>
      </c>
      <c r="Q41" s="32">
        <f>P41/M41</f>
        <v>0.23595505617977527</v>
      </c>
      <c r="R41" s="29">
        <f>SUM(R32:R40)</f>
        <v>77</v>
      </c>
      <c r="S41" s="30">
        <f>SUM(S32:S40)</f>
        <v>58</v>
      </c>
      <c r="T41" s="31">
        <f>S41/R40:R41</f>
        <v>0.7532467532467533</v>
      </c>
      <c r="U41" s="30">
        <f>SUM(U32:U40)</f>
        <v>19</v>
      </c>
      <c r="V41" s="32">
        <f t="shared" si="42"/>
        <v>0.24675324675324675</v>
      </c>
      <c r="W41" s="29">
        <f>SUM(W32:W40)</f>
        <v>69</v>
      </c>
      <c r="X41" s="30">
        <f>SUM(X32:X40)</f>
        <v>55</v>
      </c>
      <c r="Y41" s="31">
        <f>X41/W40:W41</f>
        <v>0.7971014492753623</v>
      </c>
      <c r="Z41" s="30">
        <f>SUM(Z32:Z40)</f>
        <v>14</v>
      </c>
      <c r="AA41" s="32">
        <f t="shared" si="43"/>
        <v>0.2028985507246377</v>
      </c>
      <c r="AB41" s="29">
        <f>SUM(AB32:AB40)</f>
        <v>109</v>
      </c>
      <c r="AC41" s="30">
        <f>SUM(AC32:AC40)</f>
        <v>98</v>
      </c>
      <c r="AD41" s="31">
        <f>AC41/AB40:AB41</f>
        <v>0.8990825688073395</v>
      </c>
      <c r="AE41" s="30">
        <f>SUM(AE32:AE40)</f>
        <v>11</v>
      </c>
      <c r="AF41" s="32">
        <f t="shared" si="44"/>
        <v>0.10091743119266056</v>
      </c>
      <c r="AG41" s="29">
        <f>SUM(AG32:AG40)</f>
        <v>57</v>
      </c>
      <c r="AH41" s="30">
        <f>SUM(AH32:AH40)</f>
        <v>51</v>
      </c>
      <c r="AI41" s="31">
        <f>AH41/AG40:AG41</f>
        <v>0.8947368421052632</v>
      </c>
      <c r="AJ41" s="30">
        <f>SUM(AJ32:AJ40)</f>
        <v>6</v>
      </c>
      <c r="AK41" s="32">
        <f t="shared" si="45"/>
        <v>0.10526315789473684</v>
      </c>
      <c r="AL41" s="29">
        <f>SUM(AL32:AL40)</f>
        <v>64</v>
      </c>
      <c r="AM41" s="30">
        <f>SUM(AM32:AM40)</f>
        <v>53</v>
      </c>
      <c r="AN41" s="31">
        <f>AM41/AL40:AL41</f>
        <v>0.828125</v>
      </c>
      <c r="AO41" s="30">
        <f>SUM(AO32:AO40)</f>
        <v>11</v>
      </c>
      <c r="AP41" s="32">
        <f t="shared" si="46"/>
        <v>0.171875</v>
      </c>
      <c r="AQ41" s="29">
        <f>SUM(AQ32:AQ40)</f>
        <v>41</v>
      </c>
      <c r="AR41" s="30">
        <f>SUM(AR32:AR40)</f>
        <v>38</v>
      </c>
      <c r="AS41" s="31">
        <f>AR41/AQ40:AQ41</f>
        <v>0.926829268292683</v>
      </c>
      <c r="AT41" s="30">
        <f>SUM(AT32:AT40)</f>
        <v>3</v>
      </c>
      <c r="AU41" s="32">
        <f>AT41/AQ41</f>
        <v>0.07317073170731707</v>
      </c>
      <c r="AV41" s="29">
        <f>SUM(AV32:AV40)</f>
        <v>26</v>
      </c>
      <c r="AW41" s="30">
        <f>SUM(AW32:AW40)</f>
        <v>22</v>
      </c>
      <c r="AX41" s="31">
        <f>AW41/AV40:AV41</f>
        <v>0.8461538461538461</v>
      </c>
      <c r="AY41" s="30">
        <f>SUM(AY32:AY40)</f>
        <v>4</v>
      </c>
      <c r="AZ41" s="32">
        <f>AY41/AV41</f>
        <v>0.15384615384615385</v>
      </c>
      <c r="BA41" s="29">
        <f>SUM(BA32:BA40)</f>
        <v>26</v>
      </c>
      <c r="BB41" s="30">
        <f>SUM(BB32:BB40)</f>
        <v>20</v>
      </c>
      <c r="BC41" s="31">
        <f>BB41/BA40:BA41</f>
        <v>0.7692307692307693</v>
      </c>
      <c r="BD41" s="30">
        <f>SUM(BD32:BD40)</f>
        <v>6</v>
      </c>
      <c r="BE41" s="32">
        <f>BD41/BA41</f>
        <v>0.23076923076923078</v>
      </c>
      <c r="BF41" s="29">
        <f>SUM(BF32:BF40)</f>
        <v>42</v>
      </c>
      <c r="BG41" s="30">
        <f>SUM(BG32:BG40)</f>
        <v>36</v>
      </c>
      <c r="BH41" s="31">
        <f>BG41/BF40:BF41</f>
        <v>0.8571428571428571</v>
      </c>
      <c r="BI41" s="30">
        <f>SUM(BI32:BI40)</f>
        <v>6</v>
      </c>
      <c r="BJ41" s="32">
        <f>BI41/BF41</f>
        <v>0.14285714285714285</v>
      </c>
      <c r="BK41" s="29">
        <f>SUM(BK32:BK40)</f>
        <v>35</v>
      </c>
      <c r="BL41" s="30">
        <f>SUM(BL32:BL40)</f>
        <v>33</v>
      </c>
      <c r="BM41" s="31">
        <f>BL41/BK40:BK41</f>
        <v>0.9428571428571428</v>
      </c>
      <c r="BN41" s="30">
        <f>SUM(BN32:BN40)</f>
        <v>2</v>
      </c>
      <c r="BO41" s="32">
        <f>BN41/BK41</f>
        <v>0.05714285714285714</v>
      </c>
      <c r="BP41" s="29">
        <f>SUM(BP32:BP40)</f>
        <v>32</v>
      </c>
      <c r="BQ41" s="30">
        <f>SUM(BQ32:BQ40)</f>
        <v>31</v>
      </c>
      <c r="BR41" s="31">
        <f>BQ41/BP40:BP41</f>
        <v>0.96875</v>
      </c>
      <c r="BS41" s="30">
        <f>SUM(BS32:BS40)</f>
        <v>1</v>
      </c>
      <c r="BT41" s="32">
        <f>BS41/BP41</f>
        <v>0.03125</v>
      </c>
      <c r="BU41" s="29">
        <f>SUM(BU32:BU40)</f>
        <v>40</v>
      </c>
      <c r="BV41" s="30">
        <f>SUM(BV32:BV40)</f>
        <v>35</v>
      </c>
      <c r="BW41" s="31">
        <f>BV41/BU40:BU41</f>
        <v>0.875</v>
      </c>
      <c r="BX41" s="30">
        <f>SUM(BX32:BX40)</f>
        <v>5</v>
      </c>
      <c r="BY41" s="32">
        <f>BX41/BU41</f>
        <v>0.125</v>
      </c>
      <c r="BZ41" s="100">
        <f>AB41+AG41+AL41+AQ41+AV41+BA41+BF41+BK41+BP41+BU41</f>
        <v>472</v>
      </c>
      <c r="CA41" s="101">
        <f t="shared" si="51"/>
        <v>417</v>
      </c>
      <c r="CB41" s="68">
        <f>CA41/BZ41</f>
        <v>0.8834745762711864</v>
      </c>
      <c r="CC41" s="101">
        <f>AE41+AJ41+AO41+AT41+AY41+BD41+BI41+BN41+BS41+BX41</f>
        <v>55</v>
      </c>
      <c r="CD41" s="69">
        <f t="shared" si="49"/>
        <v>0.11652542372881355</v>
      </c>
      <c r="CE41" s="48">
        <f>SUM(BZ32:BZ40)</f>
        <v>472</v>
      </c>
      <c r="CF41" s="48">
        <f>SUM(CA32:CA40)</f>
        <v>417</v>
      </c>
      <c r="CG41" s="48">
        <f>BZ41-CA41</f>
        <v>55</v>
      </c>
      <c r="CH41" s="48">
        <f>SUM(CC32:CC40)</f>
        <v>55</v>
      </c>
      <c r="CI41"/>
      <c r="CJ41"/>
      <c r="CK41"/>
    </row>
    <row r="42" spans="1:89" s="34" customFormat="1" ht="13.5" thickBo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X42" s="3"/>
      <c r="AZ42" s="3"/>
      <c r="BC42" s="3"/>
      <c r="BE42" s="3"/>
      <c r="BH42" s="3"/>
      <c r="BJ42" s="3"/>
      <c r="BM42" s="3"/>
      <c r="BO42" s="3"/>
      <c r="BR42" s="3"/>
      <c r="BT42" s="3"/>
      <c r="BW42" s="3"/>
      <c r="BY42" s="3"/>
      <c r="CB42" s="3"/>
      <c r="CD42" s="3"/>
      <c r="CE42" s="2"/>
      <c r="CF42" s="2"/>
      <c r="CG42" s="2"/>
      <c r="CH42" s="2"/>
      <c r="CI42" s="2"/>
      <c r="CJ42" s="2"/>
      <c r="CK42" s="2"/>
    </row>
    <row r="43" spans="1:94" s="65" customFormat="1" ht="12.75">
      <c r="A43" s="103"/>
      <c r="B43" s="104"/>
      <c r="C43" s="128">
        <v>2001</v>
      </c>
      <c r="D43" s="129"/>
      <c r="E43" s="129"/>
      <c r="F43" s="129"/>
      <c r="G43" s="130"/>
      <c r="H43" s="128">
        <v>2002</v>
      </c>
      <c r="I43" s="129"/>
      <c r="J43" s="129"/>
      <c r="K43" s="129"/>
      <c r="L43" s="130"/>
      <c r="M43" s="128">
        <v>2003</v>
      </c>
      <c r="N43" s="129"/>
      <c r="O43" s="129"/>
      <c r="P43" s="129"/>
      <c r="Q43" s="130"/>
      <c r="R43" s="128">
        <v>2004</v>
      </c>
      <c r="S43" s="129"/>
      <c r="T43" s="129"/>
      <c r="U43" s="129"/>
      <c r="V43" s="130"/>
      <c r="W43" s="128">
        <v>2005</v>
      </c>
      <c r="X43" s="129"/>
      <c r="Y43" s="129"/>
      <c r="Z43" s="129"/>
      <c r="AA43" s="130"/>
      <c r="AB43" s="128">
        <v>2006</v>
      </c>
      <c r="AC43" s="129"/>
      <c r="AD43" s="129"/>
      <c r="AE43" s="129"/>
      <c r="AF43" s="130"/>
      <c r="AG43" s="128">
        <v>2007</v>
      </c>
      <c r="AH43" s="129"/>
      <c r="AI43" s="129"/>
      <c r="AJ43" s="129"/>
      <c r="AK43" s="130"/>
      <c r="AL43" s="128">
        <v>2008</v>
      </c>
      <c r="AM43" s="129"/>
      <c r="AN43" s="129"/>
      <c r="AO43" s="129"/>
      <c r="AP43" s="130"/>
      <c r="AQ43" s="128">
        <v>2009</v>
      </c>
      <c r="AR43" s="129"/>
      <c r="AS43" s="129"/>
      <c r="AT43" s="129"/>
      <c r="AU43" s="130"/>
      <c r="AV43" s="128">
        <v>2010</v>
      </c>
      <c r="AW43" s="129"/>
      <c r="AX43" s="129"/>
      <c r="AY43" s="129"/>
      <c r="AZ43" s="130"/>
      <c r="BA43" s="128">
        <v>2011</v>
      </c>
      <c r="BB43" s="129"/>
      <c r="BC43" s="129"/>
      <c r="BD43" s="129"/>
      <c r="BE43" s="130"/>
      <c r="BF43" s="128">
        <v>2012</v>
      </c>
      <c r="BG43" s="129"/>
      <c r="BH43" s="129"/>
      <c r="BI43" s="129"/>
      <c r="BJ43" s="130"/>
      <c r="BK43" s="128">
        <v>2013</v>
      </c>
      <c r="BL43" s="129"/>
      <c r="BM43" s="129"/>
      <c r="BN43" s="129"/>
      <c r="BO43" s="130"/>
      <c r="BP43" s="128">
        <v>2014</v>
      </c>
      <c r="BQ43" s="129"/>
      <c r="BR43" s="129"/>
      <c r="BS43" s="129"/>
      <c r="BT43" s="130"/>
      <c r="BU43" s="128">
        <v>2015</v>
      </c>
      <c r="BV43" s="129"/>
      <c r="BW43" s="129"/>
      <c r="BX43" s="129"/>
      <c r="BY43" s="130"/>
      <c r="BZ43" s="137" t="s">
        <v>27</v>
      </c>
      <c r="CA43" s="138"/>
      <c r="CB43" s="138"/>
      <c r="CC43" s="138"/>
      <c r="CD43" s="139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65" customFormat="1" ht="12.75">
      <c r="A44" s="58"/>
      <c r="B44" s="105"/>
      <c r="C44" s="106" t="s">
        <v>0</v>
      </c>
      <c r="D44" s="131" t="s">
        <v>1</v>
      </c>
      <c r="E44" s="131"/>
      <c r="F44" s="105" t="s">
        <v>2</v>
      </c>
      <c r="G44" s="107" t="s">
        <v>3</v>
      </c>
      <c r="H44" s="106" t="s">
        <v>0</v>
      </c>
      <c r="I44" s="131" t="s">
        <v>1</v>
      </c>
      <c r="J44" s="131"/>
      <c r="K44" s="105" t="s">
        <v>2</v>
      </c>
      <c r="L44" s="107" t="s">
        <v>3</v>
      </c>
      <c r="M44" s="106" t="s">
        <v>0</v>
      </c>
      <c r="N44" s="131" t="s">
        <v>1</v>
      </c>
      <c r="O44" s="131"/>
      <c r="P44" s="105" t="s">
        <v>2</v>
      </c>
      <c r="Q44" s="107" t="s">
        <v>3</v>
      </c>
      <c r="R44" s="106" t="s">
        <v>0</v>
      </c>
      <c r="S44" s="131" t="s">
        <v>1</v>
      </c>
      <c r="T44" s="131"/>
      <c r="U44" s="105" t="s">
        <v>2</v>
      </c>
      <c r="V44" s="107" t="s">
        <v>3</v>
      </c>
      <c r="W44" s="106" t="s">
        <v>0</v>
      </c>
      <c r="X44" s="131" t="s">
        <v>1</v>
      </c>
      <c r="Y44" s="131"/>
      <c r="Z44" s="105" t="s">
        <v>2</v>
      </c>
      <c r="AA44" s="107" t="s">
        <v>3</v>
      </c>
      <c r="AB44" s="106" t="s">
        <v>0</v>
      </c>
      <c r="AC44" s="131" t="s">
        <v>1</v>
      </c>
      <c r="AD44" s="131"/>
      <c r="AE44" s="105" t="s">
        <v>2</v>
      </c>
      <c r="AF44" s="107" t="s">
        <v>3</v>
      </c>
      <c r="AG44" s="106" t="s">
        <v>0</v>
      </c>
      <c r="AH44" s="131" t="s">
        <v>1</v>
      </c>
      <c r="AI44" s="131"/>
      <c r="AJ44" s="105" t="s">
        <v>2</v>
      </c>
      <c r="AK44" s="107" t="s">
        <v>3</v>
      </c>
      <c r="AL44" s="106" t="s">
        <v>0</v>
      </c>
      <c r="AM44" s="131" t="s">
        <v>1</v>
      </c>
      <c r="AN44" s="131"/>
      <c r="AO44" s="105" t="s">
        <v>2</v>
      </c>
      <c r="AP44" s="107" t="s">
        <v>3</v>
      </c>
      <c r="AQ44" s="106" t="s">
        <v>0</v>
      </c>
      <c r="AR44" s="131" t="s">
        <v>1</v>
      </c>
      <c r="AS44" s="131"/>
      <c r="AT44" s="105" t="s">
        <v>2</v>
      </c>
      <c r="AU44" s="107" t="s">
        <v>3</v>
      </c>
      <c r="AV44" s="106" t="s">
        <v>0</v>
      </c>
      <c r="AW44" s="131" t="s">
        <v>1</v>
      </c>
      <c r="AX44" s="131"/>
      <c r="AY44" s="105" t="s">
        <v>2</v>
      </c>
      <c r="AZ44" s="107" t="s">
        <v>3</v>
      </c>
      <c r="BA44" s="106" t="s">
        <v>0</v>
      </c>
      <c r="BB44" s="131" t="s">
        <v>1</v>
      </c>
      <c r="BC44" s="131"/>
      <c r="BD44" s="105" t="s">
        <v>2</v>
      </c>
      <c r="BE44" s="107" t="s">
        <v>3</v>
      </c>
      <c r="BF44" s="106" t="s">
        <v>0</v>
      </c>
      <c r="BG44" s="131" t="s">
        <v>1</v>
      </c>
      <c r="BH44" s="131"/>
      <c r="BI44" s="105" t="s">
        <v>2</v>
      </c>
      <c r="BJ44" s="107" t="s">
        <v>3</v>
      </c>
      <c r="BK44" s="106" t="s">
        <v>0</v>
      </c>
      <c r="BL44" s="131" t="s">
        <v>1</v>
      </c>
      <c r="BM44" s="131"/>
      <c r="BN44" s="105" t="s">
        <v>2</v>
      </c>
      <c r="BO44" s="107" t="s">
        <v>3</v>
      </c>
      <c r="BP44" s="106" t="s">
        <v>0</v>
      </c>
      <c r="BQ44" s="131" t="s">
        <v>1</v>
      </c>
      <c r="BR44" s="131"/>
      <c r="BS44" s="105" t="s">
        <v>2</v>
      </c>
      <c r="BT44" s="107" t="s">
        <v>3</v>
      </c>
      <c r="BU44" s="106" t="s">
        <v>0</v>
      </c>
      <c r="BV44" s="131" t="s">
        <v>1</v>
      </c>
      <c r="BW44" s="131"/>
      <c r="BX44" s="105" t="s">
        <v>2</v>
      </c>
      <c r="BY44" s="107" t="s">
        <v>3</v>
      </c>
      <c r="BZ44" s="116" t="s">
        <v>0</v>
      </c>
      <c r="CA44" s="136" t="s">
        <v>1</v>
      </c>
      <c r="CB44" s="136"/>
      <c r="CC44" s="117" t="s">
        <v>2</v>
      </c>
      <c r="CD44" s="118" t="s">
        <v>3</v>
      </c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</row>
    <row r="45" spans="1:82" s="56" customFormat="1" ht="13.5" thickBot="1">
      <c r="A45" s="108"/>
      <c r="B45" s="109"/>
      <c r="C45" s="108"/>
      <c r="D45" s="109" t="s">
        <v>4</v>
      </c>
      <c r="E45" s="109" t="s">
        <v>5</v>
      </c>
      <c r="F45" s="109" t="s">
        <v>4</v>
      </c>
      <c r="G45" s="109" t="s">
        <v>5</v>
      </c>
      <c r="H45" s="108"/>
      <c r="I45" s="109" t="s">
        <v>4</v>
      </c>
      <c r="J45" s="109" t="s">
        <v>5</v>
      </c>
      <c r="K45" s="109" t="s">
        <v>4</v>
      </c>
      <c r="L45" s="109" t="s">
        <v>5</v>
      </c>
      <c r="M45" s="108"/>
      <c r="N45" s="109" t="s">
        <v>4</v>
      </c>
      <c r="O45" s="109" t="s">
        <v>5</v>
      </c>
      <c r="P45" s="109" t="s">
        <v>4</v>
      </c>
      <c r="Q45" s="109" t="s">
        <v>5</v>
      </c>
      <c r="R45" s="108"/>
      <c r="S45" s="109" t="s">
        <v>4</v>
      </c>
      <c r="T45" s="109" t="s">
        <v>5</v>
      </c>
      <c r="U45" s="109" t="s">
        <v>4</v>
      </c>
      <c r="V45" s="109" t="s">
        <v>5</v>
      </c>
      <c r="W45" s="108"/>
      <c r="X45" s="109" t="s">
        <v>4</v>
      </c>
      <c r="Y45" s="109" t="s">
        <v>5</v>
      </c>
      <c r="Z45" s="109" t="s">
        <v>4</v>
      </c>
      <c r="AA45" s="110" t="s">
        <v>5</v>
      </c>
      <c r="AB45" s="108"/>
      <c r="AC45" s="109" t="s">
        <v>4</v>
      </c>
      <c r="AD45" s="109" t="s">
        <v>5</v>
      </c>
      <c r="AE45" s="109" t="s">
        <v>4</v>
      </c>
      <c r="AF45" s="110" t="s">
        <v>5</v>
      </c>
      <c r="AG45" s="108"/>
      <c r="AH45" s="109" t="s">
        <v>4</v>
      </c>
      <c r="AI45" s="109" t="s">
        <v>5</v>
      </c>
      <c r="AJ45" s="109" t="s">
        <v>4</v>
      </c>
      <c r="AK45" s="110" t="s">
        <v>5</v>
      </c>
      <c r="AL45" s="108"/>
      <c r="AM45" s="109" t="s">
        <v>4</v>
      </c>
      <c r="AN45" s="109" t="s">
        <v>5</v>
      </c>
      <c r="AO45" s="109" t="s">
        <v>4</v>
      </c>
      <c r="AP45" s="110" t="s">
        <v>5</v>
      </c>
      <c r="AQ45" s="108"/>
      <c r="AR45" s="109" t="s">
        <v>4</v>
      </c>
      <c r="AS45" s="109" t="s">
        <v>5</v>
      </c>
      <c r="AT45" s="109" t="s">
        <v>4</v>
      </c>
      <c r="AU45" s="110" t="s">
        <v>5</v>
      </c>
      <c r="AV45" s="108"/>
      <c r="AW45" s="109" t="s">
        <v>4</v>
      </c>
      <c r="AX45" s="109" t="s">
        <v>5</v>
      </c>
      <c r="AY45" s="109" t="s">
        <v>4</v>
      </c>
      <c r="AZ45" s="110" t="s">
        <v>5</v>
      </c>
      <c r="BA45" s="108"/>
      <c r="BB45" s="109" t="s">
        <v>4</v>
      </c>
      <c r="BC45" s="109" t="s">
        <v>5</v>
      </c>
      <c r="BD45" s="109" t="s">
        <v>4</v>
      </c>
      <c r="BE45" s="110" t="s">
        <v>5</v>
      </c>
      <c r="BF45" s="108"/>
      <c r="BG45" s="109" t="s">
        <v>4</v>
      </c>
      <c r="BH45" s="109" t="s">
        <v>5</v>
      </c>
      <c r="BI45" s="109" t="s">
        <v>4</v>
      </c>
      <c r="BJ45" s="110" t="s">
        <v>5</v>
      </c>
      <c r="BK45" s="108"/>
      <c r="BL45" s="109" t="s">
        <v>4</v>
      </c>
      <c r="BM45" s="109" t="s">
        <v>5</v>
      </c>
      <c r="BN45" s="109" t="s">
        <v>4</v>
      </c>
      <c r="BO45" s="110" t="s">
        <v>5</v>
      </c>
      <c r="BP45" s="108"/>
      <c r="BQ45" s="109" t="s">
        <v>4</v>
      </c>
      <c r="BR45" s="109" t="s">
        <v>5</v>
      </c>
      <c r="BS45" s="109" t="s">
        <v>4</v>
      </c>
      <c r="BT45" s="110" t="s">
        <v>5</v>
      </c>
      <c r="BU45" s="108"/>
      <c r="BV45" s="109" t="s">
        <v>4</v>
      </c>
      <c r="BW45" s="109" t="s">
        <v>5</v>
      </c>
      <c r="BX45" s="109" t="s">
        <v>4</v>
      </c>
      <c r="BY45" s="110" t="s">
        <v>5</v>
      </c>
      <c r="BZ45" s="119"/>
      <c r="CA45" s="120" t="s">
        <v>4</v>
      </c>
      <c r="CB45" s="120" t="s">
        <v>5</v>
      </c>
      <c r="CC45" s="120" t="s">
        <v>4</v>
      </c>
      <c r="CD45" s="121" t="s">
        <v>5</v>
      </c>
    </row>
    <row r="46" spans="1:82" s="6" customFormat="1" ht="14.25" customHeight="1">
      <c r="A46" s="50" t="s">
        <v>26</v>
      </c>
      <c r="B46" s="2"/>
      <c r="C46" s="35"/>
      <c r="D46" s="2"/>
      <c r="E46" s="3"/>
      <c r="F46" s="2"/>
      <c r="G46" s="27"/>
      <c r="H46" s="28"/>
      <c r="I46" s="2"/>
      <c r="J46" s="3"/>
      <c r="K46" s="2"/>
      <c r="L46" s="27"/>
      <c r="M46" s="28"/>
      <c r="N46" s="2"/>
      <c r="O46" s="3"/>
      <c r="P46" s="2"/>
      <c r="Q46" s="27"/>
      <c r="R46" s="35"/>
      <c r="S46" s="2"/>
      <c r="T46" s="3"/>
      <c r="U46" s="2"/>
      <c r="V46" s="27"/>
      <c r="W46" s="35"/>
      <c r="X46" s="2"/>
      <c r="Y46" s="3"/>
      <c r="Z46" s="2"/>
      <c r="AA46" s="27"/>
      <c r="AB46" s="35"/>
      <c r="AC46" s="2"/>
      <c r="AD46" s="3"/>
      <c r="AE46" s="2"/>
      <c r="AF46" s="27"/>
      <c r="AG46" s="35"/>
      <c r="AH46" s="2"/>
      <c r="AI46" s="3"/>
      <c r="AJ46" s="2"/>
      <c r="AK46" s="27"/>
      <c r="AL46" s="35"/>
      <c r="AM46" s="2"/>
      <c r="AN46" s="3"/>
      <c r="AO46" s="2"/>
      <c r="AP46" s="27"/>
      <c r="AQ46" s="35"/>
      <c r="AR46" s="2"/>
      <c r="AS46" s="3"/>
      <c r="AT46" s="2"/>
      <c r="AU46" s="27"/>
      <c r="AV46" s="35"/>
      <c r="AW46" s="2"/>
      <c r="AX46" s="3"/>
      <c r="AY46" s="2"/>
      <c r="AZ46" s="27"/>
      <c r="BA46" s="35"/>
      <c r="BB46" s="2"/>
      <c r="BC46" s="3"/>
      <c r="BD46" s="2"/>
      <c r="BE46" s="27"/>
      <c r="BF46" s="35"/>
      <c r="BG46" s="2"/>
      <c r="BH46" s="3"/>
      <c r="BI46" s="2"/>
      <c r="BJ46" s="27"/>
      <c r="BK46" s="35"/>
      <c r="BL46" s="2"/>
      <c r="BM46" s="3"/>
      <c r="BN46" s="2"/>
      <c r="BO46" s="27"/>
      <c r="BP46" s="35"/>
      <c r="BQ46" s="2"/>
      <c r="BR46" s="3"/>
      <c r="BS46" s="2"/>
      <c r="BT46" s="27"/>
      <c r="BU46" s="35"/>
      <c r="BV46" s="2"/>
      <c r="BW46" s="3"/>
      <c r="BX46" s="2"/>
      <c r="BY46" s="27"/>
      <c r="BZ46" s="94"/>
      <c r="CA46" s="94"/>
      <c r="CB46" s="94"/>
      <c r="CC46" s="94"/>
      <c r="CD46" s="95"/>
    </row>
    <row r="47" spans="1:82" s="115" customFormat="1" ht="12.75">
      <c r="A47" s="111" t="s">
        <v>29</v>
      </c>
      <c r="B47" s="80" t="s">
        <v>7</v>
      </c>
      <c r="C47" s="112">
        <f aca="true" t="shared" si="54" ref="C47:C58">D47+F47</f>
        <v>119</v>
      </c>
      <c r="D47" s="80">
        <v>93</v>
      </c>
      <c r="E47" s="54">
        <f aca="true" t="shared" si="55" ref="E47:E58">D47/C47</f>
        <v>0.7815126050420168</v>
      </c>
      <c r="F47" s="80">
        <v>26</v>
      </c>
      <c r="G47" s="81">
        <f aca="true" t="shared" si="56" ref="G47:G58">F47/C47</f>
        <v>0.2184873949579832</v>
      </c>
      <c r="H47" s="113">
        <f aca="true" t="shared" si="57" ref="H47:H58">I47+K47</f>
        <v>178</v>
      </c>
      <c r="I47" s="80">
        <v>140</v>
      </c>
      <c r="J47" s="54">
        <f aca="true" t="shared" si="58" ref="J47:J58">I47/H47</f>
        <v>0.7865168539325843</v>
      </c>
      <c r="K47" s="80">
        <v>38</v>
      </c>
      <c r="L47" s="81">
        <f aca="true" t="shared" si="59" ref="L47:L58">K47/H47</f>
        <v>0.21348314606741572</v>
      </c>
      <c r="M47" s="113">
        <f>SUM(M32,M7)</f>
        <v>188</v>
      </c>
      <c r="N47" s="90">
        <f>SUM(N32,N7)</f>
        <v>141</v>
      </c>
      <c r="O47" s="54">
        <f aca="true" t="shared" si="60" ref="O47:O58">N47/M47</f>
        <v>0.75</v>
      </c>
      <c r="P47" s="114">
        <f>M47-N47</f>
        <v>47</v>
      </c>
      <c r="Q47" s="81">
        <f>P47/M47</f>
        <v>0.25</v>
      </c>
      <c r="R47" s="113">
        <f>SUM(R32,R7)</f>
        <v>114</v>
      </c>
      <c r="S47" s="90">
        <f>SUM(S32,S7)</f>
        <v>81</v>
      </c>
      <c r="T47" s="54">
        <f aca="true" t="shared" si="61" ref="T47:T58">S47/R47</f>
        <v>0.7105263157894737</v>
      </c>
      <c r="U47" s="114">
        <f>R47-S47</f>
        <v>33</v>
      </c>
      <c r="V47" s="81">
        <f>U47/R47</f>
        <v>0.2894736842105263</v>
      </c>
      <c r="W47" s="113">
        <f>SUM(W32,W7)</f>
        <v>91</v>
      </c>
      <c r="X47" s="90">
        <f>SUM(X32,X7)</f>
        <v>78</v>
      </c>
      <c r="Y47" s="54">
        <f>X47/W47</f>
        <v>0.8571428571428571</v>
      </c>
      <c r="Z47" s="114">
        <f>W47-X47</f>
        <v>13</v>
      </c>
      <c r="AA47" s="81">
        <f aca="true" t="shared" si="62" ref="AA47:AA58">Z47/W47</f>
        <v>0.14285714285714285</v>
      </c>
      <c r="AB47" s="113">
        <f>SUM(AB32,AB7)</f>
        <v>153</v>
      </c>
      <c r="AC47" s="90">
        <f>SUM(AC32,AC7)</f>
        <v>117</v>
      </c>
      <c r="AD47" s="54">
        <f>AC47/AB47</f>
        <v>0.7647058823529411</v>
      </c>
      <c r="AE47" s="114">
        <f>AB47-AC47</f>
        <v>36</v>
      </c>
      <c r="AF47" s="81">
        <f>AE47/AB47</f>
        <v>0.23529411764705882</v>
      </c>
      <c r="AG47" s="113">
        <f>SUM(AG32,AG7)</f>
        <v>101</v>
      </c>
      <c r="AH47" s="90">
        <f>SUM(AH32,AH7)</f>
        <v>76</v>
      </c>
      <c r="AI47" s="54">
        <f>AH47/AG47</f>
        <v>0.7524752475247525</v>
      </c>
      <c r="AJ47" s="114">
        <f>AG47-AH47</f>
        <v>25</v>
      </c>
      <c r="AK47" s="81">
        <f>AJ47/AG47</f>
        <v>0.24752475247524752</v>
      </c>
      <c r="AL47" s="113">
        <f>SUM(AL32,AL7)</f>
        <v>112</v>
      </c>
      <c r="AM47" s="90">
        <f>SUM(AM32,AM7)</f>
        <v>83</v>
      </c>
      <c r="AN47" s="54">
        <f aca="true" t="shared" si="63" ref="AN47:AN58">AM47/AL47</f>
        <v>0.7410714285714286</v>
      </c>
      <c r="AO47" s="114">
        <f aca="true" t="shared" si="64" ref="AO47:AO58">AL47-AM47</f>
        <v>29</v>
      </c>
      <c r="AP47" s="81">
        <f aca="true" t="shared" si="65" ref="AP47:AP58">AO47/AL47</f>
        <v>0.25892857142857145</v>
      </c>
      <c r="AQ47" s="113">
        <f>SUM(AQ32,AQ7)</f>
        <v>84</v>
      </c>
      <c r="AR47" s="90">
        <f>SUM(AR32,AR7)</f>
        <v>69</v>
      </c>
      <c r="AS47" s="54">
        <f aca="true" t="shared" si="66" ref="AS47:AS66">AR47/AQ47</f>
        <v>0.8214285714285714</v>
      </c>
      <c r="AT47" s="114">
        <f aca="true" t="shared" si="67" ref="AT47:AT58">AQ47-AR47</f>
        <v>15</v>
      </c>
      <c r="AU47" s="81">
        <f aca="true" t="shared" si="68" ref="AU47:AU58">AT47/AQ47</f>
        <v>0.17857142857142858</v>
      </c>
      <c r="AV47" s="113">
        <f>SUM(AV32,AV7)</f>
        <v>97</v>
      </c>
      <c r="AW47" s="90">
        <f>SUM(AW32,AW7)</f>
        <v>82</v>
      </c>
      <c r="AX47" s="54">
        <f aca="true" t="shared" si="69" ref="AX47:AX66">AW47/AV47</f>
        <v>0.845360824742268</v>
      </c>
      <c r="AY47" s="114">
        <f aca="true" t="shared" si="70" ref="AY47:AY64">AV47-AW47</f>
        <v>15</v>
      </c>
      <c r="AZ47" s="81">
        <f aca="true" t="shared" si="71" ref="AZ47:AZ66">AY47/AV47</f>
        <v>0.15463917525773196</v>
      </c>
      <c r="BA47" s="113">
        <f>SUM(BA32,BA7)</f>
        <v>43</v>
      </c>
      <c r="BB47" s="90">
        <f>SUM(BB32,BB7)</f>
        <v>31</v>
      </c>
      <c r="BC47" s="54">
        <f aca="true" t="shared" si="72" ref="BC47:BC66">BB47/BA47</f>
        <v>0.7209302325581395</v>
      </c>
      <c r="BD47" s="114">
        <f>BA47-BB47</f>
        <v>12</v>
      </c>
      <c r="BE47" s="81">
        <f>BD47/BA47</f>
        <v>0.27906976744186046</v>
      </c>
      <c r="BF47" s="113">
        <f>SUM(BF32,BF7)</f>
        <v>35</v>
      </c>
      <c r="BG47" s="90">
        <f>SUM(BG32,BG7)</f>
        <v>27</v>
      </c>
      <c r="BH47" s="54">
        <f aca="true" t="shared" si="73" ref="BH47:BH66">BG47/BF47</f>
        <v>0.7714285714285715</v>
      </c>
      <c r="BI47" s="114">
        <f aca="true" t="shared" si="74" ref="BI47:BI58">BF47-BG47</f>
        <v>8</v>
      </c>
      <c r="BJ47" s="81">
        <f aca="true" t="shared" si="75" ref="BJ47:BJ58">BI47/BF47</f>
        <v>0.22857142857142856</v>
      </c>
      <c r="BK47" s="113">
        <f>SUM(BK32,BK7)</f>
        <v>47</v>
      </c>
      <c r="BL47" s="90">
        <f>SUM(BL32,BL7)</f>
        <v>36</v>
      </c>
      <c r="BM47" s="54">
        <f aca="true" t="shared" si="76" ref="BM47:BM66">BL47/BK47</f>
        <v>0.7659574468085106</v>
      </c>
      <c r="BN47" s="114">
        <f>BK47-BL47</f>
        <v>11</v>
      </c>
      <c r="BO47" s="81">
        <f>BN47/BK47</f>
        <v>0.23404255319148937</v>
      </c>
      <c r="BP47" s="113">
        <f>SUM(BP32,BP7)</f>
        <v>48</v>
      </c>
      <c r="BQ47" s="90">
        <f>SUM(BQ32,BQ7)</f>
        <v>35</v>
      </c>
      <c r="BR47" s="54">
        <f aca="true" t="shared" si="77" ref="BR47:BR66">BQ47/BP47</f>
        <v>0.7291666666666666</v>
      </c>
      <c r="BS47" s="114">
        <f>BP47-BQ47</f>
        <v>13</v>
      </c>
      <c r="BT47" s="81">
        <f aca="true" t="shared" si="78" ref="BT47:BT53">BS47/BP47</f>
        <v>0.2708333333333333</v>
      </c>
      <c r="BU47" s="90">
        <f>SUM(BU32,BU7)</f>
        <v>93</v>
      </c>
      <c r="BV47" s="90">
        <f>SUM(BV32,BV7)</f>
        <v>79</v>
      </c>
      <c r="BW47" s="54">
        <f>BV47/BU47</f>
        <v>0.8494623655913979</v>
      </c>
      <c r="BX47" s="114">
        <f>BU47-BV47</f>
        <v>14</v>
      </c>
      <c r="BY47" s="81">
        <f>BX47/BU47</f>
        <v>0.15053763440860216</v>
      </c>
      <c r="BZ47" s="96">
        <f aca="true" t="shared" si="79" ref="BZ47:CC62">AB47+AG47+AL47+AQ47+AV47+BA47+BF47+BK47+BP47+BU47</f>
        <v>813</v>
      </c>
      <c r="CA47" s="96">
        <f t="shared" si="79"/>
        <v>635</v>
      </c>
      <c r="CB47" s="122">
        <f>CA47/BZ47</f>
        <v>0.7810578105781057</v>
      </c>
      <c r="CC47" s="96">
        <f t="shared" si="79"/>
        <v>178</v>
      </c>
      <c r="CD47" s="78">
        <f>CC47/BZ47</f>
        <v>0.21894218942189422</v>
      </c>
    </row>
    <row r="48" spans="1:82" s="6" customFormat="1" ht="12.75">
      <c r="A48" s="25" t="s">
        <v>8</v>
      </c>
      <c r="B48" s="26" t="s">
        <v>9</v>
      </c>
      <c r="C48" s="25">
        <f t="shared" si="54"/>
        <v>59</v>
      </c>
      <c r="D48" s="26">
        <v>54</v>
      </c>
      <c r="E48" s="3">
        <f t="shared" si="55"/>
        <v>0.9152542372881356</v>
      </c>
      <c r="F48" s="26">
        <v>5</v>
      </c>
      <c r="G48" s="27">
        <f t="shared" si="56"/>
        <v>0.0847457627118644</v>
      </c>
      <c r="H48" s="28">
        <f t="shared" si="57"/>
        <v>83</v>
      </c>
      <c r="I48" s="26">
        <v>74</v>
      </c>
      <c r="J48" s="3">
        <f t="shared" si="58"/>
        <v>0.891566265060241</v>
      </c>
      <c r="K48" s="26">
        <v>9</v>
      </c>
      <c r="L48" s="27">
        <f t="shared" si="59"/>
        <v>0.10843373493975904</v>
      </c>
      <c r="M48" s="28">
        <f>SUM(M33,M8)</f>
        <v>91</v>
      </c>
      <c r="N48" s="40">
        <f>SUM(N33,N8)</f>
        <v>73</v>
      </c>
      <c r="O48" s="3">
        <f t="shared" si="60"/>
        <v>0.8021978021978022</v>
      </c>
      <c r="P48" s="39">
        <f>M48-N48</f>
        <v>18</v>
      </c>
      <c r="Q48" s="27">
        <f>P48/M48</f>
        <v>0.1978021978021978</v>
      </c>
      <c r="R48" s="28">
        <f>SUM(R33,R8)</f>
        <v>94</v>
      </c>
      <c r="S48" s="40">
        <f>SUM(S33,S8)</f>
        <v>80</v>
      </c>
      <c r="T48" s="3">
        <f t="shared" si="61"/>
        <v>0.851063829787234</v>
      </c>
      <c r="U48" s="39">
        <f>R48-S48</f>
        <v>14</v>
      </c>
      <c r="V48" s="27">
        <f>U48/R48</f>
        <v>0.14893617021276595</v>
      </c>
      <c r="W48" s="28">
        <f>SUM(W33,W8)</f>
        <v>94</v>
      </c>
      <c r="X48" s="40">
        <f>SUM(X33,X8)</f>
        <v>77</v>
      </c>
      <c r="Y48" s="3">
        <f>X48/W48</f>
        <v>0.8191489361702128</v>
      </c>
      <c r="Z48" s="39">
        <f>W48-X48</f>
        <v>17</v>
      </c>
      <c r="AA48" s="27">
        <f t="shared" si="62"/>
        <v>0.18085106382978725</v>
      </c>
      <c r="AB48" s="28">
        <f>SUM(AB33,AB8)</f>
        <v>140</v>
      </c>
      <c r="AC48" s="40">
        <f>SUM(AC33,AC8)</f>
        <v>122</v>
      </c>
      <c r="AD48" s="3">
        <f>AC48/AB48</f>
        <v>0.8714285714285714</v>
      </c>
      <c r="AE48" s="39">
        <f>AB48-AC48</f>
        <v>18</v>
      </c>
      <c r="AF48" s="27">
        <f>AE48/AB48</f>
        <v>0.12857142857142856</v>
      </c>
      <c r="AG48" s="28">
        <f>SUM(AG33,AG8)</f>
        <v>100</v>
      </c>
      <c r="AH48" s="40">
        <f>SUM(AH33,AH8)</f>
        <v>76</v>
      </c>
      <c r="AI48" s="3">
        <f>AH48/AG48</f>
        <v>0.76</v>
      </c>
      <c r="AJ48" s="39">
        <f>AG48-AH48</f>
        <v>24</v>
      </c>
      <c r="AK48" s="27">
        <f>AJ48/AG48</f>
        <v>0.24</v>
      </c>
      <c r="AL48" s="28">
        <f>SUM(AL33,AL8)</f>
        <v>130</v>
      </c>
      <c r="AM48" s="40">
        <f>SUM(AM33,AM8)</f>
        <v>103</v>
      </c>
      <c r="AN48" s="3">
        <f t="shared" si="63"/>
        <v>0.7923076923076923</v>
      </c>
      <c r="AO48" s="39">
        <f t="shared" si="64"/>
        <v>27</v>
      </c>
      <c r="AP48" s="27">
        <f t="shared" si="65"/>
        <v>0.2076923076923077</v>
      </c>
      <c r="AQ48" s="28">
        <f>SUM(AQ33,AQ8)</f>
        <v>84</v>
      </c>
      <c r="AR48" s="40">
        <f>SUM(AR33,AR8)</f>
        <v>63</v>
      </c>
      <c r="AS48" s="3">
        <f t="shared" si="66"/>
        <v>0.75</v>
      </c>
      <c r="AT48" s="39">
        <f t="shared" si="67"/>
        <v>21</v>
      </c>
      <c r="AU48" s="27">
        <f t="shared" si="68"/>
        <v>0.25</v>
      </c>
      <c r="AV48" s="28">
        <f>SUM(AV33,AV8)</f>
        <v>73</v>
      </c>
      <c r="AW48" s="40">
        <f>SUM(AW33,AW8)</f>
        <v>64</v>
      </c>
      <c r="AX48" s="3">
        <f t="shared" si="69"/>
        <v>0.8767123287671232</v>
      </c>
      <c r="AY48" s="39">
        <f t="shared" si="70"/>
        <v>9</v>
      </c>
      <c r="AZ48" s="27">
        <f t="shared" si="71"/>
        <v>0.1232876712328767</v>
      </c>
      <c r="BA48" s="28">
        <f>SUM(BA33,BA8)</f>
        <v>84</v>
      </c>
      <c r="BB48" s="40">
        <f>SUM(BB33,BB8)</f>
        <v>63</v>
      </c>
      <c r="BC48" s="3">
        <f t="shared" si="72"/>
        <v>0.75</v>
      </c>
      <c r="BD48" s="39">
        <f>BA48-BB48</f>
        <v>21</v>
      </c>
      <c r="BE48" s="27">
        <f>BD48/BA48</f>
        <v>0.25</v>
      </c>
      <c r="BF48" s="28">
        <f>SUM(BF33,BF8)</f>
        <v>105</v>
      </c>
      <c r="BG48" s="40">
        <f>SUM(BG33,BG8)</f>
        <v>84</v>
      </c>
      <c r="BH48" s="3">
        <f t="shared" si="73"/>
        <v>0.8</v>
      </c>
      <c r="BI48" s="39">
        <f t="shared" si="74"/>
        <v>21</v>
      </c>
      <c r="BJ48" s="27">
        <f t="shared" si="75"/>
        <v>0.2</v>
      </c>
      <c r="BK48" s="28">
        <f>SUM(BK33,BK8)</f>
        <v>75</v>
      </c>
      <c r="BL48" s="40">
        <f>SUM(BL33,BL8)</f>
        <v>69</v>
      </c>
      <c r="BM48" s="3">
        <f t="shared" si="76"/>
        <v>0.92</v>
      </c>
      <c r="BN48" s="39">
        <f>BK48-BL48</f>
        <v>6</v>
      </c>
      <c r="BO48" s="27">
        <f>BN48/BK48</f>
        <v>0.08</v>
      </c>
      <c r="BP48" s="28">
        <f>SUM(BP33,BP8)</f>
        <v>97</v>
      </c>
      <c r="BQ48" s="40">
        <f>SUM(BQ33,BQ8)</f>
        <v>84</v>
      </c>
      <c r="BR48" s="3">
        <f t="shared" si="77"/>
        <v>0.865979381443299</v>
      </c>
      <c r="BS48" s="39">
        <f aca="true" t="shared" si="80" ref="BS48:BS53">BP48-BQ48</f>
        <v>13</v>
      </c>
      <c r="BT48" s="27">
        <f t="shared" si="78"/>
        <v>0.13402061855670103</v>
      </c>
      <c r="BU48" s="40">
        <f>SUM(BU33,BU8)</f>
        <v>111</v>
      </c>
      <c r="BV48" s="40">
        <f>SUM(BV33,BV8)</f>
        <v>94</v>
      </c>
      <c r="BW48" s="3">
        <f>BV48/BU48</f>
        <v>0.8468468468468469</v>
      </c>
      <c r="BX48" s="39">
        <f>BU48-BV48</f>
        <v>17</v>
      </c>
      <c r="BY48" s="27">
        <f>BX48/BU48</f>
        <v>0.15315315315315314</v>
      </c>
      <c r="BZ48" s="96">
        <f t="shared" si="79"/>
        <v>999</v>
      </c>
      <c r="CA48" s="96">
        <f t="shared" si="79"/>
        <v>822</v>
      </c>
      <c r="CB48" s="122">
        <f aca="true" t="shared" si="81" ref="CB48:CB65">CA48/BZ48</f>
        <v>0.8228228228228228</v>
      </c>
      <c r="CC48" s="96">
        <f t="shared" si="79"/>
        <v>177</v>
      </c>
      <c r="CD48" s="98">
        <f aca="true" t="shared" si="82" ref="CD48:CD64">CC48/BZ48</f>
        <v>0.17717717717717718</v>
      </c>
    </row>
    <row r="49" spans="1:82" s="115" customFormat="1" ht="12.75">
      <c r="A49" s="112" t="s">
        <v>30</v>
      </c>
      <c r="B49" s="80" t="s">
        <v>35</v>
      </c>
      <c r="C49" s="112"/>
      <c r="D49" s="80"/>
      <c r="E49" s="54"/>
      <c r="F49" s="80"/>
      <c r="G49" s="81"/>
      <c r="H49" s="113"/>
      <c r="I49" s="80"/>
      <c r="J49" s="54"/>
      <c r="K49" s="80"/>
      <c r="L49" s="81"/>
      <c r="M49" s="113"/>
      <c r="N49" s="90"/>
      <c r="O49" s="54"/>
      <c r="P49" s="114"/>
      <c r="Q49" s="81"/>
      <c r="R49" s="113"/>
      <c r="S49" s="90"/>
      <c r="T49" s="54"/>
      <c r="U49" s="114"/>
      <c r="V49" s="81"/>
      <c r="W49" s="113"/>
      <c r="X49" s="90"/>
      <c r="Y49" s="54"/>
      <c r="Z49" s="114"/>
      <c r="AA49" s="81"/>
      <c r="AB49" s="113"/>
      <c r="AC49" s="90"/>
      <c r="AD49" s="54"/>
      <c r="AE49" s="114"/>
      <c r="AF49" s="81"/>
      <c r="AG49" s="113"/>
      <c r="AH49" s="90"/>
      <c r="AI49" s="54"/>
      <c r="AJ49" s="114"/>
      <c r="AK49" s="81"/>
      <c r="AL49" s="113"/>
      <c r="AM49" s="90"/>
      <c r="AN49" s="54"/>
      <c r="AO49" s="114"/>
      <c r="AP49" s="81"/>
      <c r="AQ49" s="113"/>
      <c r="AR49" s="90"/>
      <c r="AS49" s="54"/>
      <c r="AT49" s="114"/>
      <c r="AU49" s="81"/>
      <c r="AV49" s="113"/>
      <c r="AW49" s="90"/>
      <c r="AX49" s="54"/>
      <c r="AY49" s="114"/>
      <c r="AZ49" s="81"/>
      <c r="BA49" s="113"/>
      <c r="BB49" s="90"/>
      <c r="BC49" s="54"/>
      <c r="BD49" s="114"/>
      <c r="BE49" s="81"/>
      <c r="BF49" s="113">
        <f>BF9+BF34</f>
        <v>2</v>
      </c>
      <c r="BG49" s="90">
        <f>BG9+BG34</f>
        <v>2</v>
      </c>
      <c r="BH49" s="54">
        <f>BG49/BF49</f>
        <v>1</v>
      </c>
      <c r="BI49" s="114"/>
      <c r="BJ49" s="81"/>
      <c r="BK49" s="113">
        <f>BK9+BK34</f>
        <v>3</v>
      </c>
      <c r="BL49" s="90">
        <f>BL9+BL34</f>
        <v>0</v>
      </c>
      <c r="BM49" s="54">
        <f>BL49/BK49</f>
        <v>0</v>
      </c>
      <c r="BN49" s="77">
        <f>BK49-BL49</f>
        <v>3</v>
      </c>
      <c r="BO49" s="82">
        <f>BN49/BK49</f>
        <v>1</v>
      </c>
      <c r="BP49" s="113">
        <f>BP9+BP34</f>
        <v>4</v>
      </c>
      <c r="BQ49" s="90">
        <f>BQ9+BQ34</f>
        <v>4</v>
      </c>
      <c r="BR49" s="54">
        <f t="shared" si="77"/>
        <v>1</v>
      </c>
      <c r="BS49" s="77">
        <f t="shared" si="80"/>
        <v>0</v>
      </c>
      <c r="BT49" s="82">
        <f t="shared" si="78"/>
        <v>0</v>
      </c>
      <c r="BU49" s="90">
        <f>BU9+BU34</f>
        <v>2</v>
      </c>
      <c r="BV49" s="90">
        <f>BV9+BV34</f>
        <v>2</v>
      </c>
      <c r="BW49" s="54">
        <f>BV49/BU49</f>
        <v>1</v>
      </c>
      <c r="BX49" s="77">
        <f>BU49-BV49</f>
        <v>0</v>
      </c>
      <c r="BY49" s="82">
        <f>BX49/BU49</f>
        <v>0</v>
      </c>
      <c r="BZ49" s="96">
        <f t="shared" si="79"/>
        <v>11</v>
      </c>
      <c r="CA49" s="96">
        <f t="shared" si="79"/>
        <v>8</v>
      </c>
      <c r="CB49" s="122">
        <f t="shared" si="81"/>
        <v>0.7272727272727273</v>
      </c>
      <c r="CC49" s="96">
        <f t="shared" si="79"/>
        <v>3</v>
      </c>
      <c r="CD49" s="78">
        <f t="shared" si="82"/>
        <v>0.2727272727272727</v>
      </c>
    </row>
    <row r="50" spans="1:82" s="102" customFormat="1" ht="12.75">
      <c r="A50" s="35" t="s">
        <v>49</v>
      </c>
      <c r="B50" s="2" t="s">
        <v>50</v>
      </c>
      <c r="C50" s="84"/>
      <c r="D50" s="85"/>
      <c r="E50" s="3"/>
      <c r="F50" s="85"/>
      <c r="G50" s="86"/>
      <c r="H50" s="87"/>
      <c r="I50" s="85"/>
      <c r="J50" s="3"/>
      <c r="K50" s="85"/>
      <c r="L50" s="86"/>
      <c r="M50" s="87"/>
      <c r="N50" s="88"/>
      <c r="O50" s="3"/>
      <c r="P50" s="89"/>
      <c r="Q50" s="86"/>
      <c r="R50" s="87"/>
      <c r="S50" s="88"/>
      <c r="T50" s="3"/>
      <c r="U50" s="89"/>
      <c r="V50" s="86"/>
      <c r="W50" s="87"/>
      <c r="X50" s="88"/>
      <c r="Y50" s="3"/>
      <c r="Z50" s="89"/>
      <c r="AA50" s="86"/>
      <c r="AB50" s="87"/>
      <c r="AC50" s="88"/>
      <c r="AD50" s="3"/>
      <c r="AE50" s="89"/>
      <c r="AF50" s="86"/>
      <c r="AG50" s="87"/>
      <c r="AH50" s="88"/>
      <c r="AI50" s="3"/>
      <c r="AJ50" s="89"/>
      <c r="AK50" s="86"/>
      <c r="AL50" s="87"/>
      <c r="AM50" s="88"/>
      <c r="AN50" s="3"/>
      <c r="AO50" s="89"/>
      <c r="AP50" s="86"/>
      <c r="AQ50" s="87"/>
      <c r="AR50" s="88"/>
      <c r="AS50" s="3"/>
      <c r="AT50" s="89"/>
      <c r="AU50" s="86"/>
      <c r="AV50" s="87"/>
      <c r="AW50" s="88"/>
      <c r="AX50" s="3"/>
      <c r="AY50" s="89"/>
      <c r="AZ50" s="86"/>
      <c r="BA50" s="87"/>
      <c r="BB50" s="88"/>
      <c r="BC50" s="3"/>
      <c r="BD50" s="89"/>
      <c r="BE50" s="86"/>
      <c r="BF50" s="87"/>
      <c r="BG50" s="88"/>
      <c r="BH50" s="3"/>
      <c r="BI50" s="89"/>
      <c r="BJ50" s="86"/>
      <c r="BK50" s="87"/>
      <c r="BL50" s="88"/>
      <c r="BM50" s="3"/>
      <c r="BN50" s="39"/>
      <c r="BO50" s="27"/>
      <c r="BP50" s="87">
        <f>BP10</f>
        <v>1</v>
      </c>
      <c r="BQ50" s="88">
        <f>BQ10</f>
        <v>1</v>
      </c>
      <c r="BR50" s="3">
        <f>BQ50/BP50</f>
        <v>1</v>
      </c>
      <c r="BS50" s="39">
        <f>BP50-BQ50</f>
        <v>0</v>
      </c>
      <c r="BT50" s="27">
        <f>BS50/BP50</f>
        <v>0</v>
      </c>
      <c r="BU50" s="88"/>
      <c r="BV50" s="88"/>
      <c r="BW50" s="3"/>
      <c r="BX50" s="39"/>
      <c r="BY50" s="27"/>
      <c r="BZ50" s="96">
        <f t="shared" si="79"/>
        <v>1</v>
      </c>
      <c r="CA50" s="96">
        <f t="shared" si="79"/>
        <v>1</v>
      </c>
      <c r="CB50" s="122">
        <f t="shared" si="81"/>
        <v>1</v>
      </c>
      <c r="CC50" s="96">
        <f t="shared" si="79"/>
        <v>0</v>
      </c>
      <c r="CD50" s="78">
        <f t="shared" si="82"/>
        <v>0</v>
      </c>
    </row>
    <row r="51" spans="1:82" s="115" customFormat="1" ht="12.75">
      <c r="A51" s="58" t="s">
        <v>44</v>
      </c>
      <c r="B51" s="67" t="s">
        <v>45</v>
      </c>
      <c r="C51" s="112"/>
      <c r="D51" s="80"/>
      <c r="E51" s="54"/>
      <c r="F51" s="80"/>
      <c r="G51" s="81"/>
      <c r="H51" s="113"/>
      <c r="I51" s="80"/>
      <c r="J51" s="54"/>
      <c r="K51" s="80"/>
      <c r="L51" s="81"/>
      <c r="M51" s="113"/>
      <c r="N51" s="90"/>
      <c r="O51" s="54"/>
      <c r="P51" s="114"/>
      <c r="Q51" s="81"/>
      <c r="R51" s="113"/>
      <c r="S51" s="90"/>
      <c r="T51" s="54"/>
      <c r="U51" s="114"/>
      <c r="V51" s="81"/>
      <c r="W51" s="113"/>
      <c r="X51" s="90"/>
      <c r="Y51" s="54"/>
      <c r="Z51" s="114"/>
      <c r="AA51" s="81"/>
      <c r="AB51" s="113"/>
      <c r="AC51" s="90"/>
      <c r="AD51" s="54"/>
      <c r="AE51" s="114"/>
      <c r="AF51" s="81"/>
      <c r="AG51" s="113"/>
      <c r="AH51" s="90"/>
      <c r="AI51" s="54"/>
      <c r="AJ51" s="114"/>
      <c r="AK51" s="81"/>
      <c r="AL51" s="113"/>
      <c r="AM51" s="90"/>
      <c r="AN51" s="54"/>
      <c r="AO51" s="114"/>
      <c r="AP51" s="81"/>
      <c r="AQ51" s="113"/>
      <c r="AR51" s="90"/>
      <c r="AS51" s="54"/>
      <c r="AT51" s="114"/>
      <c r="AU51" s="81"/>
      <c r="AV51" s="113"/>
      <c r="AW51" s="90"/>
      <c r="AX51" s="54"/>
      <c r="AY51" s="114"/>
      <c r="AZ51" s="81"/>
      <c r="BA51" s="113"/>
      <c r="BB51" s="90"/>
      <c r="BC51" s="54"/>
      <c r="BD51" s="114"/>
      <c r="BE51" s="81"/>
      <c r="BF51" s="113"/>
      <c r="BG51" s="90"/>
      <c r="BH51" s="54"/>
      <c r="BI51" s="114"/>
      <c r="BJ51" s="81"/>
      <c r="BK51" s="113">
        <f aca="true" t="shared" si="83" ref="BK51:BL53">SUM(BK11)</f>
        <v>4</v>
      </c>
      <c r="BL51" s="90">
        <f t="shared" si="83"/>
        <v>4</v>
      </c>
      <c r="BM51" s="54">
        <f>BL51/BK51</f>
        <v>1</v>
      </c>
      <c r="BN51" s="77">
        <f>BK51-BL51</f>
        <v>0</v>
      </c>
      <c r="BO51" s="82">
        <f>BN51/BK51</f>
        <v>0</v>
      </c>
      <c r="BP51" s="113">
        <f>SUM(BP11+BP35)</f>
        <v>7</v>
      </c>
      <c r="BQ51" s="90">
        <f>SUM(BQ11+BQ35)</f>
        <v>6</v>
      </c>
      <c r="BR51" s="54">
        <f t="shared" si="77"/>
        <v>0.8571428571428571</v>
      </c>
      <c r="BS51" s="77">
        <f t="shared" si="80"/>
        <v>1</v>
      </c>
      <c r="BT51" s="82">
        <f t="shared" si="78"/>
        <v>0.14285714285714285</v>
      </c>
      <c r="BU51" s="90">
        <f>BU11</f>
        <v>1</v>
      </c>
      <c r="BV51" s="90">
        <v>0</v>
      </c>
      <c r="BW51" s="54">
        <f aca="true" t="shared" si="84" ref="BW51:BW56">BV51/BU51</f>
        <v>0</v>
      </c>
      <c r="BX51" s="77">
        <f aca="true" t="shared" si="85" ref="BX51:BX56">BU51-BV51</f>
        <v>1</v>
      </c>
      <c r="BY51" s="82">
        <f aca="true" t="shared" si="86" ref="BY51:BY56">BX51/BU51</f>
        <v>1</v>
      </c>
      <c r="BZ51" s="96">
        <f t="shared" si="79"/>
        <v>12</v>
      </c>
      <c r="CA51" s="96">
        <f t="shared" si="79"/>
        <v>10</v>
      </c>
      <c r="CB51" s="122">
        <f t="shared" si="81"/>
        <v>0.8333333333333334</v>
      </c>
      <c r="CC51" s="96">
        <f t="shared" si="79"/>
        <v>2</v>
      </c>
      <c r="CD51" s="78">
        <f>CC51/BZ51</f>
        <v>0.16666666666666666</v>
      </c>
    </row>
    <row r="52" spans="1:82" s="6" customFormat="1" ht="12.75">
      <c r="A52" s="25" t="s">
        <v>10</v>
      </c>
      <c r="B52" s="26" t="s">
        <v>11</v>
      </c>
      <c r="C52" s="25">
        <f t="shared" si="54"/>
        <v>10</v>
      </c>
      <c r="D52" s="26">
        <v>8</v>
      </c>
      <c r="E52" s="3">
        <f t="shared" si="55"/>
        <v>0.8</v>
      </c>
      <c r="F52" s="26">
        <v>2</v>
      </c>
      <c r="G52" s="27">
        <f t="shared" si="56"/>
        <v>0.2</v>
      </c>
      <c r="H52" s="28">
        <f t="shared" si="57"/>
        <v>9</v>
      </c>
      <c r="I52" s="26">
        <v>7</v>
      </c>
      <c r="J52" s="3">
        <f t="shared" si="58"/>
        <v>0.7777777777777778</v>
      </c>
      <c r="K52" s="26">
        <v>2</v>
      </c>
      <c r="L52" s="27">
        <f t="shared" si="59"/>
        <v>0.2222222222222222</v>
      </c>
      <c r="M52" s="28">
        <f>N52+P52</f>
        <v>22</v>
      </c>
      <c r="N52" s="26">
        <v>22</v>
      </c>
      <c r="O52" s="3">
        <f t="shared" si="60"/>
        <v>1</v>
      </c>
      <c r="P52" s="26"/>
      <c r="Q52" s="27"/>
      <c r="R52" s="25">
        <f>S52+U52</f>
        <v>25</v>
      </c>
      <c r="S52" s="26">
        <v>20</v>
      </c>
      <c r="T52" s="3">
        <f t="shared" si="61"/>
        <v>0.8</v>
      </c>
      <c r="U52" s="26">
        <v>5</v>
      </c>
      <c r="V52" s="27">
        <f>U52/R52</f>
        <v>0.2</v>
      </c>
      <c r="W52" s="25">
        <f>X52+Z52</f>
        <v>29</v>
      </c>
      <c r="X52" s="26">
        <v>24</v>
      </c>
      <c r="Y52" s="3">
        <f aca="true" t="shared" si="87" ref="Y52:Y66">X52/W52</f>
        <v>0.8275862068965517</v>
      </c>
      <c r="Z52" s="26">
        <v>5</v>
      </c>
      <c r="AA52" s="27">
        <f t="shared" si="62"/>
        <v>0.1724137931034483</v>
      </c>
      <c r="AB52" s="25">
        <v>30</v>
      </c>
      <c r="AC52" s="26">
        <v>27</v>
      </c>
      <c r="AD52" s="3">
        <f aca="true" t="shared" si="88" ref="AD52:AD64">AC52/AB52</f>
        <v>0.9</v>
      </c>
      <c r="AE52" s="26">
        <v>3</v>
      </c>
      <c r="AF52" s="27">
        <f>AE52/AB52</f>
        <v>0.1</v>
      </c>
      <c r="AG52" s="25">
        <v>26</v>
      </c>
      <c r="AH52" s="26">
        <v>22</v>
      </c>
      <c r="AI52" s="3">
        <f aca="true" t="shared" si="89" ref="AI52:AI64">AH52/AG52</f>
        <v>0.8461538461538461</v>
      </c>
      <c r="AJ52" s="26">
        <v>4</v>
      </c>
      <c r="AK52" s="27">
        <f aca="true" t="shared" si="90" ref="AK52:AK64">AJ52/AG52</f>
        <v>0.15384615384615385</v>
      </c>
      <c r="AL52" s="25">
        <v>37</v>
      </c>
      <c r="AM52" s="26">
        <v>30</v>
      </c>
      <c r="AN52" s="3">
        <f t="shared" si="63"/>
        <v>0.8108108108108109</v>
      </c>
      <c r="AO52" s="26">
        <f t="shared" si="64"/>
        <v>7</v>
      </c>
      <c r="AP52" s="27">
        <f t="shared" si="65"/>
        <v>0.1891891891891892</v>
      </c>
      <c r="AQ52" s="25">
        <v>29</v>
      </c>
      <c r="AR52" s="26">
        <v>24</v>
      </c>
      <c r="AS52" s="3">
        <f t="shared" si="66"/>
        <v>0.8275862068965517</v>
      </c>
      <c r="AT52" s="26">
        <f t="shared" si="67"/>
        <v>5</v>
      </c>
      <c r="AU52" s="27">
        <f t="shared" si="68"/>
        <v>0.1724137931034483</v>
      </c>
      <c r="AV52" s="25">
        <v>21</v>
      </c>
      <c r="AW52" s="26">
        <v>20</v>
      </c>
      <c r="AX52" s="3">
        <f t="shared" si="69"/>
        <v>0.9523809523809523</v>
      </c>
      <c r="AY52" s="26">
        <f t="shared" si="70"/>
        <v>1</v>
      </c>
      <c r="AZ52" s="27">
        <f t="shared" si="71"/>
        <v>0.047619047619047616</v>
      </c>
      <c r="BA52" s="28">
        <f>SUM(BA12)</f>
        <v>14</v>
      </c>
      <c r="BB52" s="40">
        <f>SUM(BB12)</f>
        <v>11</v>
      </c>
      <c r="BC52" s="3">
        <f t="shared" si="72"/>
        <v>0.7857142857142857</v>
      </c>
      <c r="BD52" s="26">
        <f>BA52-BB52</f>
        <v>3</v>
      </c>
      <c r="BE52" s="27">
        <f>BD52/BA52</f>
        <v>0.21428571428571427</v>
      </c>
      <c r="BF52" s="28">
        <f>SUM(BF12)</f>
        <v>30</v>
      </c>
      <c r="BG52" s="40">
        <f>SUM(BG12)</f>
        <v>28</v>
      </c>
      <c r="BH52" s="3">
        <f t="shared" si="73"/>
        <v>0.9333333333333333</v>
      </c>
      <c r="BI52" s="26">
        <f t="shared" si="74"/>
        <v>2</v>
      </c>
      <c r="BJ52" s="27">
        <f t="shared" si="75"/>
        <v>0.06666666666666667</v>
      </c>
      <c r="BK52" s="28">
        <f t="shared" si="83"/>
        <v>48</v>
      </c>
      <c r="BL52" s="40">
        <f t="shared" si="83"/>
        <v>46</v>
      </c>
      <c r="BM52" s="3">
        <f t="shared" si="76"/>
        <v>0.9583333333333334</v>
      </c>
      <c r="BN52" s="26">
        <f aca="true" t="shared" si="91" ref="BN52:BN58">BK52-BL52</f>
        <v>2</v>
      </c>
      <c r="BO52" s="27">
        <f aca="true" t="shared" si="92" ref="BO52:BO58">BN52/BK52</f>
        <v>0.041666666666666664</v>
      </c>
      <c r="BP52" s="28">
        <f>SUM(BP12)</f>
        <v>59</v>
      </c>
      <c r="BQ52" s="40">
        <f>SUM(BQ12)</f>
        <v>53</v>
      </c>
      <c r="BR52" s="3">
        <f t="shared" si="77"/>
        <v>0.8983050847457628</v>
      </c>
      <c r="BS52" s="26">
        <f t="shared" si="80"/>
        <v>6</v>
      </c>
      <c r="BT52" s="27">
        <f t="shared" si="78"/>
        <v>0.1016949152542373</v>
      </c>
      <c r="BU52" s="40">
        <f aca="true" t="shared" si="93" ref="BU52:BV55">SUM(BU12)</f>
        <v>53</v>
      </c>
      <c r="BV52" s="40">
        <f t="shared" si="93"/>
        <v>46</v>
      </c>
      <c r="BW52" s="3">
        <f t="shared" si="84"/>
        <v>0.8679245283018868</v>
      </c>
      <c r="BX52" s="26">
        <f t="shared" si="85"/>
        <v>7</v>
      </c>
      <c r="BY52" s="27">
        <f t="shared" si="86"/>
        <v>0.1320754716981132</v>
      </c>
      <c r="BZ52" s="96">
        <f t="shared" si="79"/>
        <v>347</v>
      </c>
      <c r="CA52" s="96">
        <f t="shared" si="79"/>
        <v>307</v>
      </c>
      <c r="CB52" s="122">
        <f t="shared" si="81"/>
        <v>0.8847262247838616</v>
      </c>
      <c r="CC52" s="96">
        <f t="shared" si="79"/>
        <v>40</v>
      </c>
      <c r="CD52" s="79">
        <f t="shared" si="82"/>
        <v>0.11527377521613832</v>
      </c>
    </row>
    <row r="53" spans="1:82" s="115" customFormat="1" ht="12.75">
      <c r="A53" s="52" t="s">
        <v>12</v>
      </c>
      <c r="B53" s="53" t="s">
        <v>13</v>
      </c>
      <c r="C53" s="112">
        <f t="shared" si="54"/>
        <v>3</v>
      </c>
      <c r="D53" s="80">
        <v>1</v>
      </c>
      <c r="E53" s="54">
        <f t="shared" si="55"/>
        <v>0.3333333333333333</v>
      </c>
      <c r="F53" s="80">
        <v>2</v>
      </c>
      <c r="G53" s="81">
        <f t="shared" si="56"/>
        <v>0.6666666666666666</v>
      </c>
      <c r="H53" s="113">
        <f t="shared" si="57"/>
        <v>9</v>
      </c>
      <c r="I53" s="80">
        <v>7</v>
      </c>
      <c r="J53" s="54">
        <f t="shared" si="58"/>
        <v>0.7777777777777778</v>
      </c>
      <c r="K53" s="80">
        <v>2</v>
      </c>
      <c r="L53" s="81">
        <f t="shared" si="59"/>
        <v>0.2222222222222222</v>
      </c>
      <c r="M53" s="113">
        <f>N53+P53</f>
        <v>4</v>
      </c>
      <c r="N53" s="80">
        <v>4</v>
      </c>
      <c r="O53" s="54">
        <f t="shared" si="60"/>
        <v>1</v>
      </c>
      <c r="P53" s="80"/>
      <c r="Q53" s="81"/>
      <c r="R53" s="112">
        <f>S53+U53</f>
        <v>5</v>
      </c>
      <c r="S53" s="80">
        <v>5</v>
      </c>
      <c r="T53" s="54">
        <f t="shared" si="61"/>
        <v>1</v>
      </c>
      <c r="U53" s="80"/>
      <c r="V53" s="81"/>
      <c r="W53" s="112">
        <f>X53+Z53</f>
        <v>8</v>
      </c>
      <c r="X53" s="80">
        <v>6</v>
      </c>
      <c r="Y53" s="54">
        <f t="shared" si="87"/>
        <v>0.75</v>
      </c>
      <c r="Z53" s="80">
        <v>2</v>
      </c>
      <c r="AA53" s="81">
        <f t="shared" si="62"/>
        <v>0.25</v>
      </c>
      <c r="AB53" s="112">
        <v>8</v>
      </c>
      <c r="AC53" s="80">
        <v>6</v>
      </c>
      <c r="AD53" s="54">
        <f t="shared" si="88"/>
        <v>0.75</v>
      </c>
      <c r="AE53" s="80">
        <v>2</v>
      </c>
      <c r="AF53" s="81">
        <f>AE53/AB53</f>
        <v>0.25</v>
      </c>
      <c r="AG53" s="112">
        <v>13</v>
      </c>
      <c r="AH53" s="80">
        <v>12</v>
      </c>
      <c r="AI53" s="54">
        <f t="shared" si="89"/>
        <v>0.9230769230769231</v>
      </c>
      <c r="AJ53" s="80">
        <v>1</v>
      </c>
      <c r="AK53" s="81">
        <f t="shared" si="90"/>
        <v>0.07692307692307693</v>
      </c>
      <c r="AL53" s="112">
        <v>11</v>
      </c>
      <c r="AM53" s="80">
        <v>10</v>
      </c>
      <c r="AN53" s="54">
        <f t="shared" si="63"/>
        <v>0.9090909090909091</v>
      </c>
      <c r="AO53" s="80">
        <f t="shared" si="64"/>
        <v>1</v>
      </c>
      <c r="AP53" s="81">
        <f t="shared" si="65"/>
        <v>0.09090909090909091</v>
      </c>
      <c r="AQ53" s="112">
        <v>20</v>
      </c>
      <c r="AR53" s="80">
        <v>14</v>
      </c>
      <c r="AS53" s="54">
        <f t="shared" si="66"/>
        <v>0.7</v>
      </c>
      <c r="AT53" s="80">
        <f t="shared" si="67"/>
        <v>6</v>
      </c>
      <c r="AU53" s="81">
        <f t="shared" si="68"/>
        <v>0.3</v>
      </c>
      <c r="AV53" s="112">
        <v>15</v>
      </c>
      <c r="AW53" s="80">
        <v>13</v>
      </c>
      <c r="AX53" s="54">
        <f t="shared" si="69"/>
        <v>0.8666666666666667</v>
      </c>
      <c r="AY53" s="80">
        <f t="shared" si="70"/>
        <v>2</v>
      </c>
      <c r="AZ53" s="81">
        <f t="shared" si="71"/>
        <v>0.13333333333333333</v>
      </c>
      <c r="BA53" s="113">
        <f>SUM(BA13)</f>
        <v>21</v>
      </c>
      <c r="BB53" s="90">
        <f>SUM(BB13)</f>
        <v>15</v>
      </c>
      <c r="BC53" s="54">
        <f t="shared" si="72"/>
        <v>0.7142857142857143</v>
      </c>
      <c r="BD53" s="80">
        <f>BA53-BB53</f>
        <v>6</v>
      </c>
      <c r="BE53" s="81">
        <f>BD53/BA53</f>
        <v>0.2857142857142857</v>
      </c>
      <c r="BF53" s="113">
        <f>SUM(BF13)</f>
        <v>27</v>
      </c>
      <c r="BG53" s="90">
        <f>SUM(BG13)</f>
        <v>20</v>
      </c>
      <c r="BH53" s="54">
        <f t="shared" si="73"/>
        <v>0.7407407407407407</v>
      </c>
      <c r="BI53" s="80">
        <f t="shared" si="74"/>
        <v>7</v>
      </c>
      <c r="BJ53" s="81">
        <f t="shared" si="75"/>
        <v>0.25925925925925924</v>
      </c>
      <c r="BK53" s="113">
        <f t="shared" si="83"/>
        <v>21</v>
      </c>
      <c r="BL53" s="90">
        <f t="shared" si="83"/>
        <v>16</v>
      </c>
      <c r="BM53" s="54">
        <f t="shared" si="76"/>
        <v>0.7619047619047619</v>
      </c>
      <c r="BN53" s="80">
        <f t="shared" si="91"/>
        <v>5</v>
      </c>
      <c r="BO53" s="81">
        <f t="shared" si="92"/>
        <v>0.23809523809523808</v>
      </c>
      <c r="BP53" s="113">
        <f>SUM(BP13)</f>
        <v>25</v>
      </c>
      <c r="BQ53" s="90">
        <f>SUM(BQ13)</f>
        <v>15</v>
      </c>
      <c r="BR53" s="54">
        <f t="shared" si="77"/>
        <v>0.6</v>
      </c>
      <c r="BS53" s="80">
        <f t="shared" si="80"/>
        <v>10</v>
      </c>
      <c r="BT53" s="81">
        <f t="shared" si="78"/>
        <v>0.4</v>
      </c>
      <c r="BU53" s="90">
        <f t="shared" si="93"/>
        <v>30</v>
      </c>
      <c r="BV53" s="90">
        <f t="shared" si="93"/>
        <v>26</v>
      </c>
      <c r="BW53" s="54">
        <f t="shared" si="84"/>
        <v>0.8666666666666667</v>
      </c>
      <c r="BX53" s="80">
        <f t="shared" si="85"/>
        <v>4</v>
      </c>
      <c r="BY53" s="81">
        <f t="shared" si="86"/>
        <v>0.13333333333333333</v>
      </c>
      <c r="BZ53" s="96">
        <f t="shared" si="79"/>
        <v>191</v>
      </c>
      <c r="CA53" s="96">
        <f t="shared" si="79"/>
        <v>147</v>
      </c>
      <c r="CB53" s="122">
        <f t="shared" si="81"/>
        <v>0.7696335078534031</v>
      </c>
      <c r="CC53" s="96">
        <f t="shared" si="79"/>
        <v>44</v>
      </c>
      <c r="CD53" s="78">
        <f t="shared" si="82"/>
        <v>0.23036649214659685</v>
      </c>
    </row>
    <row r="54" spans="1:82" s="102" customFormat="1" ht="12.75">
      <c r="A54" s="35" t="s">
        <v>40</v>
      </c>
      <c r="B54" s="91" t="s">
        <v>41</v>
      </c>
      <c r="C54" s="84"/>
      <c r="D54" s="85"/>
      <c r="E54" s="3"/>
      <c r="F54" s="85"/>
      <c r="G54" s="86"/>
      <c r="H54" s="87"/>
      <c r="I54" s="85"/>
      <c r="J54" s="3"/>
      <c r="K54" s="85"/>
      <c r="L54" s="86"/>
      <c r="M54" s="87"/>
      <c r="N54" s="85"/>
      <c r="O54" s="3"/>
      <c r="P54" s="85"/>
      <c r="Q54" s="86"/>
      <c r="R54" s="84"/>
      <c r="S54" s="85"/>
      <c r="T54" s="3"/>
      <c r="U54" s="85"/>
      <c r="V54" s="86"/>
      <c r="W54" s="84"/>
      <c r="X54" s="85"/>
      <c r="Y54" s="3"/>
      <c r="Z54" s="85"/>
      <c r="AA54" s="86"/>
      <c r="AB54" s="84"/>
      <c r="AC54" s="85"/>
      <c r="AD54" s="3"/>
      <c r="AE54" s="85"/>
      <c r="AF54" s="86"/>
      <c r="AG54" s="84"/>
      <c r="AH54" s="85"/>
      <c r="AI54" s="3"/>
      <c r="AJ54" s="85"/>
      <c r="AK54" s="86"/>
      <c r="AL54" s="84"/>
      <c r="AM54" s="85"/>
      <c r="AN54" s="3"/>
      <c r="AO54" s="85"/>
      <c r="AP54" s="86"/>
      <c r="AQ54" s="84"/>
      <c r="AR54" s="85"/>
      <c r="AS54" s="3"/>
      <c r="AT54" s="85"/>
      <c r="AU54" s="86"/>
      <c r="AV54" s="84"/>
      <c r="AW54" s="85"/>
      <c r="AX54" s="3"/>
      <c r="AY54" s="85"/>
      <c r="AZ54" s="86"/>
      <c r="BA54" s="87"/>
      <c r="BB54" s="88"/>
      <c r="BC54" s="3"/>
      <c r="BD54" s="85"/>
      <c r="BE54" s="86"/>
      <c r="BF54" s="87"/>
      <c r="BG54" s="88"/>
      <c r="BH54" s="3"/>
      <c r="BI54" s="85"/>
      <c r="BJ54" s="86"/>
      <c r="BK54" s="87">
        <f>BK14</f>
        <v>1</v>
      </c>
      <c r="BL54" s="88">
        <f>BL14</f>
        <v>1</v>
      </c>
      <c r="BM54" s="3">
        <f>BL54/BK54</f>
        <v>1</v>
      </c>
      <c r="BN54" s="85">
        <f>BK54-BL54</f>
        <v>0</v>
      </c>
      <c r="BO54" s="86">
        <f>BN54/BK54</f>
        <v>0</v>
      </c>
      <c r="BP54" s="87"/>
      <c r="BQ54" s="88"/>
      <c r="BR54" s="3"/>
      <c r="BS54" s="85"/>
      <c r="BT54" s="86"/>
      <c r="BU54" s="88">
        <f t="shared" si="93"/>
        <v>1</v>
      </c>
      <c r="BV54" s="88">
        <f t="shared" si="93"/>
        <v>1</v>
      </c>
      <c r="BW54" s="3">
        <f t="shared" si="84"/>
        <v>1</v>
      </c>
      <c r="BX54" s="85">
        <f t="shared" si="85"/>
        <v>0</v>
      </c>
      <c r="BY54" s="86">
        <f t="shared" si="86"/>
        <v>0</v>
      </c>
      <c r="BZ54" s="96">
        <f t="shared" si="79"/>
        <v>2</v>
      </c>
      <c r="CA54" s="96">
        <f t="shared" si="79"/>
        <v>2</v>
      </c>
      <c r="CB54" s="122">
        <f t="shared" si="81"/>
        <v>1</v>
      </c>
      <c r="CC54" s="96">
        <f t="shared" si="79"/>
        <v>0</v>
      </c>
      <c r="CD54" s="78">
        <f>CC54/BZ54</f>
        <v>0</v>
      </c>
    </row>
    <row r="55" spans="1:82" s="56" customFormat="1" ht="12.75">
      <c r="A55" s="52" t="s">
        <v>31</v>
      </c>
      <c r="B55" s="53" t="s">
        <v>36</v>
      </c>
      <c r="C55" s="52"/>
      <c r="D55" s="53"/>
      <c r="E55" s="54"/>
      <c r="F55" s="53"/>
      <c r="G55" s="82"/>
      <c r="H55" s="83"/>
      <c r="I55" s="53"/>
      <c r="J55" s="54"/>
      <c r="K55" s="53"/>
      <c r="L55" s="82"/>
      <c r="M55" s="83"/>
      <c r="N55" s="53"/>
      <c r="O55" s="54"/>
      <c r="P55" s="53"/>
      <c r="Q55" s="82"/>
      <c r="R55" s="52"/>
      <c r="S55" s="53"/>
      <c r="T55" s="54"/>
      <c r="U55" s="53"/>
      <c r="V55" s="82"/>
      <c r="W55" s="52"/>
      <c r="X55" s="53"/>
      <c r="Y55" s="54"/>
      <c r="Z55" s="53"/>
      <c r="AA55" s="82"/>
      <c r="AB55" s="52"/>
      <c r="AC55" s="53"/>
      <c r="AD55" s="54"/>
      <c r="AE55" s="53"/>
      <c r="AF55" s="82"/>
      <c r="AG55" s="52"/>
      <c r="AH55" s="53"/>
      <c r="AI55" s="54"/>
      <c r="AJ55" s="53"/>
      <c r="AK55" s="82"/>
      <c r="AL55" s="52"/>
      <c r="AM55" s="53"/>
      <c r="AN55" s="54"/>
      <c r="AO55" s="53"/>
      <c r="AP55" s="82"/>
      <c r="AQ55" s="52"/>
      <c r="AR55" s="53"/>
      <c r="AS55" s="54"/>
      <c r="AT55" s="53"/>
      <c r="AU55" s="82"/>
      <c r="AV55" s="52"/>
      <c r="AW55" s="53"/>
      <c r="AX55" s="54"/>
      <c r="AY55" s="53"/>
      <c r="AZ55" s="82"/>
      <c r="BA55" s="83"/>
      <c r="BB55" s="76"/>
      <c r="BC55" s="54"/>
      <c r="BD55" s="53"/>
      <c r="BE55" s="82"/>
      <c r="BF55" s="83">
        <f>BF15</f>
        <v>3</v>
      </c>
      <c r="BG55" s="76">
        <f>BG15</f>
        <v>2</v>
      </c>
      <c r="BH55" s="54">
        <f>BG55/BF55</f>
        <v>0.6666666666666666</v>
      </c>
      <c r="BI55" s="53">
        <f>BF55-BG55</f>
        <v>1</v>
      </c>
      <c r="BJ55" s="82">
        <f>BI55/BF55</f>
        <v>0.3333333333333333</v>
      </c>
      <c r="BK55" s="83">
        <f>BK15</f>
        <v>3</v>
      </c>
      <c r="BL55" s="76">
        <f>BL15</f>
        <v>2</v>
      </c>
      <c r="BM55" s="54">
        <f t="shared" si="76"/>
        <v>0.6666666666666666</v>
      </c>
      <c r="BN55" s="53">
        <f t="shared" si="91"/>
        <v>1</v>
      </c>
      <c r="BO55" s="82">
        <f t="shared" si="92"/>
        <v>0.3333333333333333</v>
      </c>
      <c r="BP55" s="83"/>
      <c r="BQ55" s="76"/>
      <c r="BR55" s="54"/>
      <c r="BS55" s="53"/>
      <c r="BT55" s="82"/>
      <c r="BU55" s="90">
        <f t="shared" si="93"/>
        <v>2</v>
      </c>
      <c r="BV55" s="90">
        <f t="shared" si="93"/>
        <v>2</v>
      </c>
      <c r="BW55" s="54">
        <f t="shared" si="84"/>
        <v>1</v>
      </c>
      <c r="BX55" s="80">
        <f t="shared" si="85"/>
        <v>0</v>
      </c>
      <c r="BY55" s="81">
        <f t="shared" si="86"/>
        <v>0</v>
      </c>
      <c r="BZ55" s="96">
        <f t="shared" si="79"/>
        <v>8</v>
      </c>
      <c r="CA55" s="96">
        <f t="shared" si="79"/>
        <v>6</v>
      </c>
      <c r="CB55" s="122">
        <f t="shared" si="81"/>
        <v>0.75</v>
      </c>
      <c r="CC55" s="96">
        <f t="shared" si="79"/>
        <v>2</v>
      </c>
      <c r="CD55" s="79">
        <f t="shared" si="82"/>
        <v>0.25</v>
      </c>
    </row>
    <row r="56" spans="1:82" s="102" customFormat="1" ht="12.75">
      <c r="A56" s="25" t="s">
        <v>14</v>
      </c>
      <c r="B56" s="26" t="s">
        <v>15</v>
      </c>
      <c r="C56" s="84">
        <f t="shared" si="54"/>
        <v>35</v>
      </c>
      <c r="D56" s="85">
        <v>29</v>
      </c>
      <c r="E56" s="3">
        <f t="shared" si="55"/>
        <v>0.8285714285714286</v>
      </c>
      <c r="F56" s="85">
        <v>6</v>
      </c>
      <c r="G56" s="86">
        <f t="shared" si="56"/>
        <v>0.17142857142857143</v>
      </c>
      <c r="H56" s="87">
        <f t="shared" si="57"/>
        <v>52</v>
      </c>
      <c r="I56" s="85">
        <v>45</v>
      </c>
      <c r="J56" s="3">
        <f t="shared" si="58"/>
        <v>0.8653846153846154</v>
      </c>
      <c r="K56" s="85">
        <v>7</v>
      </c>
      <c r="L56" s="86">
        <f t="shared" si="59"/>
        <v>0.1346153846153846</v>
      </c>
      <c r="M56" s="87">
        <f>SUM(M36,M16)</f>
        <v>43</v>
      </c>
      <c r="N56" s="88">
        <f>SUM(N36,N16)</f>
        <v>31</v>
      </c>
      <c r="O56" s="3">
        <f t="shared" si="60"/>
        <v>0.7209302325581395</v>
      </c>
      <c r="P56" s="89">
        <f>M56-N56</f>
        <v>12</v>
      </c>
      <c r="Q56" s="86">
        <f>P56/M56</f>
        <v>0.27906976744186046</v>
      </c>
      <c r="R56" s="87">
        <f>SUM(R36,R16)</f>
        <v>45</v>
      </c>
      <c r="S56" s="88">
        <f>SUM(S36,S16)</f>
        <v>30</v>
      </c>
      <c r="T56" s="3">
        <f t="shared" si="61"/>
        <v>0.6666666666666666</v>
      </c>
      <c r="U56" s="89">
        <f>R56-S56</f>
        <v>15</v>
      </c>
      <c r="V56" s="86">
        <f>U56/R56</f>
        <v>0.3333333333333333</v>
      </c>
      <c r="W56" s="87">
        <f>SUM(W36,W16)</f>
        <v>63</v>
      </c>
      <c r="X56" s="88">
        <f>SUM(X36,X16)</f>
        <v>45</v>
      </c>
      <c r="Y56" s="3">
        <f t="shared" si="87"/>
        <v>0.7142857142857143</v>
      </c>
      <c r="Z56" s="89">
        <f>W56-X56</f>
        <v>18</v>
      </c>
      <c r="AA56" s="86">
        <f t="shared" si="62"/>
        <v>0.2857142857142857</v>
      </c>
      <c r="AB56" s="87">
        <f>SUM(AB36,AB16)</f>
        <v>92</v>
      </c>
      <c r="AC56" s="88">
        <f>SUM(AC36,AC16)</f>
        <v>82</v>
      </c>
      <c r="AD56" s="3">
        <f t="shared" si="88"/>
        <v>0.8913043478260869</v>
      </c>
      <c r="AE56" s="89">
        <f>AB56-AC56</f>
        <v>10</v>
      </c>
      <c r="AF56" s="86">
        <f>AE56/AB56</f>
        <v>0.10869565217391304</v>
      </c>
      <c r="AG56" s="87">
        <f>SUM(AG36,AG16)</f>
        <v>90</v>
      </c>
      <c r="AH56" s="88">
        <f>SUM(AH36,AH16)</f>
        <v>75</v>
      </c>
      <c r="AI56" s="3">
        <f t="shared" si="89"/>
        <v>0.8333333333333334</v>
      </c>
      <c r="AJ56" s="89">
        <f>AG56-AH56</f>
        <v>15</v>
      </c>
      <c r="AK56" s="86">
        <f t="shared" si="90"/>
        <v>0.16666666666666666</v>
      </c>
      <c r="AL56" s="87">
        <f>SUM(AL36,AL16)</f>
        <v>90</v>
      </c>
      <c r="AM56" s="88">
        <f>SUM(AM36,AM16)</f>
        <v>79</v>
      </c>
      <c r="AN56" s="3">
        <f t="shared" si="63"/>
        <v>0.8777777777777778</v>
      </c>
      <c r="AO56" s="89">
        <f t="shared" si="64"/>
        <v>11</v>
      </c>
      <c r="AP56" s="86">
        <f t="shared" si="65"/>
        <v>0.12222222222222222</v>
      </c>
      <c r="AQ56" s="87">
        <f>SUM(AQ36,AQ16)</f>
        <v>54</v>
      </c>
      <c r="AR56" s="88">
        <f>SUM(AR36,AR16)</f>
        <v>45</v>
      </c>
      <c r="AS56" s="3">
        <f t="shared" si="66"/>
        <v>0.8333333333333334</v>
      </c>
      <c r="AT56" s="89">
        <f t="shared" si="67"/>
        <v>9</v>
      </c>
      <c r="AU56" s="86">
        <f t="shared" si="68"/>
        <v>0.16666666666666666</v>
      </c>
      <c r="AV56" s="87">
        <f>SUM(AV36,AV16)</f>
        <v>35</v>
      </c>
      <c r="AW56" s="88">
        <f>SUM(AW36,AW16)</f>
        <v>28</v>
      </c>
      <c r="AX56" s="3">
        <f t="shared" si="69"/>
        <v>0.8</v>
      </c>
      <c r="AY56" s="89">
        <f t="shared" si="70"/>
        <v>7</v>
      </c>
      <c r="AZ56" s="86">
        <f t="shared" si="71"/>
        <v>0.2</v>
      </c>
      <c r="BA56" s="87">
        <f>SUM(BA36,BA16)</f>
        <v>52</v>
      </c>
      <c r="BB56" s="88">
        <f>SUM(BB36,BB16)</f>
        <v>37</v>
      </c>
      <c r="BC56" s="3">
        <f t="shared" si="72"/>
        <v>0.7115384615384616</v>
      </c>
      <c r="BD56" s="89">
        <f>BA56-BB56</f>
        <v>15</v>
      </c>
      <c r="BE56" s="86">
        <f>BD56/BA56</f>
        <v>0.28846153846153844</v>
      </c>
      <c r="BF56" s="87">
        <f>SUM(BF36,BF16)</f>
        <v>71</v>
      </c>
      <c r="BG56" s="88">
        <f>SUM(BG36,BG16)</f>
        <v>56</v>
      </c>
      <c r="BH56" s="3">
        <f t="shared" si="73"/>
        <v>0.7887323943661971</v>
      </c>
      <c r="BI56" s="89">
        <f t="shared" si="74"/>
        <v>15</v>
      </c>
      <c r="BJ56" s="86">
        <f t="shared" si="75"/>
        <v>0.2112676056338028</v>
      </c>
      <c r="BK56" s="87">
        <f>SUM(BK36,BK16)</f>
        <v>67</v>
      </c>
      <c r="BL56" s="88">
        <f>SUM(BL36,BL16)</f>
        <v>53</v>
      </c>
      <c r="BM56" s="3">
        <f t="shared" si="76"/>
        <v>0.7910447761194029</v>
      </c>
      <c r="BN56" s="89">
        <f t="shared" si="91"/>
        <v>14</v>
      </c>
      <c r="BO56" s="86">
        <f t="shared" si="92"/>
        <v>0.208955223880597</v>
      </c>
      <c r="BP56" s="87">
        <f>SUM(BP36,BP16)</f>
        <v>84</v>
      </c>
      <c r="BQ56" s="88">
        <f>SUM(BQ36,BQ16)</f>
        <v>64</v>
      </c>
      <c r="BR56" s="3">
        <f t="shared" si="77"/>
        <v>0.7619047619047619</v>
      </c>
      <c r="BS56" s="89">
        <f aca="true" t="shared" si="94" ref="BS56:BS64">BP56-BQ56</f>
        <v>20</v>
      </c>
      <c r="BT56" s="86">
        <f aca="true" t="shared" si="95" ref="BT56:BT66">BS56/BP56</f>
        <v>0.23809523809523808</v>
      </c>
      <c r="BU56" s="88">
        <f>SUM(BU36,BU16)</f>
        <v>77</v>
      </c>
      <c r="BV56" s="88">
        <f>SUM(BV36,BV16)</f>
        <v>67</v>
      </c>
      <c r="BW56" s="3">
        <f t="shared" si="84"/>
        <v>0.8701298701298701</v>
      </c>
      <c r="BX56" s="89">
        <f t="shared" si="85"/>
        <v>10</v>
      </c>
      <c r="BY56" s="86">
        <f t="shared" si="86"/>
        <v>0.12987012987012986</v>
      </c>
      <c r="BZ56" s="96">
        <f t="shared" si="79"/>
        <v>712</v>
      </c>
      <c r="CA56" s="96">
        <f t="shared" si="79"/>
        <v>586</v>
      </c>
      <c r="CB56" s="122">
        <f t="shared" si="81"/>
        <v>0.8230337078651685</v>
      </c>
      <c r="CC56" s="96">
        <f t="shared" si="79"/>
        <v>126</v>
      </c>
      <c r="CD56" s="78">
        <f t="shared" si="82"/>
        <v>0.17696629213483145</v>
      </c>
    </row>
    <row r="57" spans="1:82" s="56" customFormat="1" ht="12.75">
      <c r="A57" s="52" t="s">
        <v>32</v>
      </c>
      <c r="B57" s="53" t="s">
        <v>37</v>
      </c>
      <c r="C57" s="52"/>
      <c r="D57" s="53"/>
      <c r="E57" s="54"/>
      <c r="F57" s="53"/>
      <c r="G57" s="82"/>
      <c r="H57" s="83"/>
      <c r="I57" s="53"/>
      <c r="J57" s="54"/>
      <c r="K57" s="53"/>
      <c r="L57" s="82"/>
      <c r="M57" s="83"/>
      <c r="N57" s="76"/>
      <c r="O57" s="54"/>
      <c r="P57" s="77"/>
      <c r="Q57" s="82"/>
      <c r="R57" s="83"/>
      <c r="S57" s="76"/>
      <c r="T57" s="54"/>
      <c r="U57" s="77"/>
      <c r="V57" s="82"/>
      <c r="W57" s="83"/>
      <c r="X57" s="76"/>
      <c r="Y57" s="54"/>
      <c r="Z57" s="77"/>
      <c r="AA57" s="82"/>
      <c r="AB57" s="83"/>
      <c r="AC57" s="76"/>
      <c r="AD57" s="54"/>
      <c r="AE57" s="77"/>
      <c r="AF57" s="82"/>
      <c r="AG57" s="83"/>
      <c r="AH57" s="76"/>
      <c r="AI57" s="54"/>
      <c r="AJ57" s="77"/>
      <c r="AK57" s="82"/>
      <c r="AL57" s="83"/>
      <c r="AM57" s="76"/>
      <c r="AN57" s="54"/>
      <c r="AO57" s="77"/>
      <c r="AP57" s="82"/>
      <c r="AQ57" s="83"/>
      <c r="AR57" s="76"/>
      <c r="AS57" s="54"/>
      <c r="AT57" s="77"/>
      <c r="AU57" s="82"/>
      <c r="AV57" s="83"/>
      <c r="AW57" s="76"/>
      <c r="AX57" s="54"/>
      <c r="AY57" s="77"/>
      <c r="AZ57" s="82"/>
      <c r="BA57" s="83"/>
      <c r="BB57" s="76"/>
      <c r="BC57" s="54"/>
      <c r="BD57" s="77"/>
      <c r="BE57" s="82"/>
      <c r="BF57" s="83">
        <f>BF17</f>
        <v>2</v>
      </c>
      <c r="BG57" s="76">
        <f>BG17</f>
        <v>1</v>
      </c>
      <c r="BH57" s="54">
        <f>BG57/BF57</f>
        <v>0.5</v>
      </c>
      <c r="BI57" s="77">
        <f>BF57-BG57</f>
        <v>1</v>
      </c>
      <c r="BJ57" s="82">
        <f>BI57/BF57</f>
        <v>0.5</v>
      </c>
      <c r="BK57" s="83">
        <f>BK17</f>
        <v>2</v>
      </c>
      <c r="BL57" s="76">
        <f>BL17</f>
        <v>1</v>
      </c>
      <c r="BM57" s="54">
        <f t="shared" si="76"/>
        <v>0.5</v>
      </c>
      <c r="BN57" s="77">
        <f t="shared" si="91"/>
        <v>1</v>
      </c>
      <c r="BO57" s="82">
        <f t="shared" si="92"/>
        <v>0.5</v>
      </c>
      <c r="BP57" s="83">
        <f>BP17+BP37</f>
        <v>4</v>
      </c>
      <c r="BQ57" s="76">
        <f>BQ17+BQ37</f>
        <v>4</v>
      </c>
      <c r="BR57" s="54">
        <f t="shared" si="77"/>
        <v>1</v>
      </c>
      <c r="BS57" s="77">
        <f t="shared" si="94"/>
        <v>0</v>
      </c>
      <c r="BT57" s="82">
        <f t="shared" si="95"/>
        <v>0</v>
      </c>
      <c r="BU57" s="76"/>
      <c r="BV57" s="76"/>
      <c r="BW57" s="54"/>
      <c r="BX57" s="77"/>
      <c r="BY57" s="82"/>
      <c r="BZ57" s="96">
        <f t="shared" si="79"/>
        <v>8</v>
      </c>
      <c r="CA57" s="96">
        <f t="shared" si="79"/>
        <v>6</v>
      </c>
      <c r="CB57" s="122">
        <f t="shared" si="81"/>
        <v>0.75</v>
      </c>
      <c r="CC57" s="96">
        <f t="shared" si="79"/>
        <v>2</v>
      </c>
      <c r="CD57" s="79">
        <f t="shared" si="82"/>
        <v>0.25</v>
      </c>
    </row>
    <row r="58" spans="1:82" s="102" customFormat="1" ht="12.75">
      <c r="A58" s="25" t="s">
        <v>16</v>
      </c>
      <c r="B58" s="26" t="s">
        <v>17</v>
      </c>
      <c r="C58" s="84">
        <f t="shared" si="54"/>
        <v>51</v>
      </c>
      <c r="D58" s="85">
        <v>37</v>
      </c>
      <c r="E58" s="3">
        <f t="shared" si="55"/>
        <v>0.7254901960784313</v>
      </c>
      <c r="F58" s="85">
        <v>14</v>
      </c>
      <c r="G58" s="86">
        <f t="shared" si="56"/>
        <v>0.27450980392156865</v>
      </c>
      <c r="H58" s="87">
        <f t="shared" si="57"/>
        <v>68</v>
      </c>
      <c r="I58" s="85">
        <v>57</v>
      </c>
      <c r="J58" s="3">
        <f t="shared" si="58"/>
        <v>0.8382352941176471</v>
      </c>
      <c r="K58" s="85">
        <v>11</v>
      </c>
      <c r="L58" s="86">
        <f t="shared" si="59"/>
        <v>0.16176470588235295</v>
      </c>
      <c r="M58" s="87">
        <f>SUM(M38,M18)</f>
        <v>62</v>
      </c>
      <c r="N58" s="88">
        <f>SUM(N38,N18)</f>
        <v>49</v>
      </c>
      <c r="O58" s="3">
        <f t="shared" si="60"/>
        <v>0.7903225806451613</v>
      </c>
      <c r="P58" s="89">
        <f>M58-N58</f>
        <v>13</v>
      </c>
      <c r="Q58" s="86">
        <f>P58/M58</f>
        <v>0.20967741935483872</v>
      </c>
      <c r="R58" s="87">
        <f>SUM(R38,R18)</f>
        <v>76</v>
      </c>
      <c r="S58" s="88">
        <f>SUM(S38,S18)</f>
        <v>52</v>
      </c>
      <c r="T58" s="3">
        <f t="shared" si="61"/>
        <v>0.6842105263157895</v>
      </c>
      <c r="U58" s="89">
        <f>R58-S58</f>
        <v>24</v>
      </c>
      <c r="V58" s="86">
        <f>U58/R58</f>
        <v>0.3157894736842105</v>
      </c>
      <c r="W58" s="87">
        <f>SUM(W38,W18)</f>
        <v>133</v>
      </c>
      <c r="X58" s="88">
        <f>SUM(X38,X18)</f>
        <v>111</v>
      </c>
      <c r="Y58" s="3">
        <f t="shared" si="87"/>
        <v>0.8345864661654135</v>
      </c>
      <c r="Z58" s="89">
        <f>W58-X58</f>
        <v>22</v>
      </c>
      <c r="AA58" s="86">
        <f t="shared" si="62"/>
        <v>0.16541353383458646</v>
      </c>
      <c r="AB58" s="87">
        <f>SUM(AB38,AB18)</f>
        <v>134</v>
      </c>
      <c r="AC58" s="88">
        <f>SUM(AC38,AC18)</f>
        <v>106</v>
      </c>
      <c r="AD58" s="3">
        <f t="shared" si="88"/>
        <v>0.7910447761194029</v>
      </c>
      <c r="AE58" s="89">
        <f>AB58-AC58</f>
        <v>28</v>
      </c>
      <c r="AF58" s="86">
        <f>AE58/AB58</f>
        <v>0.208955223880597</v>
      </c>
      <c r="AG58" s="87">
        <f>SUM(AG38,AG18)</f>
        <v>99</v>
      </c>
      <c r="AH58" s="88">
        <f>SUM(AH38,AH18)</f>
        <v>67</v>
      </c>
      <c r="AI58" s="3">
        <f t="shared" si="89"/>
        <v>0.6767676767676768</v>
      </c>
      <c r="AJ58" s="89">
        <f>AG58-AH58</f>
        <v>32</v>
      </c>
      <c r="AK58" s="86">
        <f t="shared" si="90"/>
        <v>0.32323232323232326</v>
      </c>
      <c r="AL58" s="87">
        <f>SUM(AL38,AL18)</f>
        <v>64</v>
      </c>
      <c r="AM58" s="88">
        <f>SUM(AM38,AM18)</f>
        <v>49</v>
      </c>
      <c r="AN58" s="3">
        <f t="shared" si="63"/>
        <v>0.765625</v>
      </c>
      <c r="AO58" s="89">
        <f t="shared" si="64"/>
        <v>15</v>
      </c>
      <c r="AP58" s="86">
        <f t="shared" si="65"/>
        <v>0.234375</v>
      </c>
      <c r="AQ58" s="87">
        <f>SUM(AQ38,AQ18)</f>
        <v>60</v>
      </c>
      <c r="AR58" s="88">
        <f>SUM(AR38,AR18)</f>
        <v>50</v>
      </c>
      <c r="AS58" s="3">
        <f t="shared" si="66"/>
        <v>0.8333333333333334</v>
      </c>
      <c r="AT58" s="89">
        <f t="shared" si="67"/>
        <v>10</v>
      </c>
      <c r="AU58" s="86">
        <f t="shared" si="68"/>
        <v>0.16666666666666666</v>
      </c>
      <c r="AV58" s="87">
        <f>SUM(AV38,AV18)</f>
        <v>35</v>
      </c>
      <c r="AW58" s="88">
        <f>SUM(AW38,AW18)</f>
        <v>26</v>
      </c>
      <c r="AX58" s="3">
        <f t="shared" si="69"/>
        <v>0.7428571428571429</v>
      </c>
      <c r="AY58" s="89">
        <f t="shared" si="70"/>
        <v>9</v>
      </c>
      <c r="AZ58" s="86">
        <f t="shared" si="71"/>
        <v>0.2571428571428571</v>
      </c>
      <c r="BA58" s="87">
        <f>SUM(BA38,BA18)</f>
        <v>55</v>
      </c>
      <c r="BB58" s="88">
        <f>SUM(BB38,BB18)</f>
        <v>42</v>
      </c>
      <c r="BC58" s="3">
        <f t="shared" si="72"/>
        <v>0.7636363636363637</v>
      </c>
      <c r="BD58" s="89">
        <f>BA58-BB58</f>
        <v>13</v>
      </c>
      <c r="BE58" s="86">
        <f>BD58/BA58</f>
        <v>0.23636363636363636</v>
      </c>
      <c r="BF58" s="87">
        <f>SUM(BF38,BF18)</f>
        <v>64</v>
      </c>
      <c r="BG58" s="88">
        <f>SUM(BG38,BG18)</f>
        <v>50</v>
      </c>
      <c r="BH58" s="3">
        <f t="shared" si="73"/>
        <v>0.78125</v>
      </c>
      <c r="BI58" s="89">
        <f t="shared" si="74"/>
        <v>14</v>
      </c>
      <c r="BJ58" s="86">
        <f t="shared" si="75"/>
        <v>0.21875</v>
      </c>
      <c r="BK58" s="87">
        <f>SUM(BK38,BK18)</f>
        <v>55</v>
      </c>
      <c r="BL58" s="88">
        <f>SUM(BL38,BL18)</f>
        <v>38</v>
      </c>
      <c r="BM58" s="3">
        <f t="shared" si="76"/>
        <v>0.6909090909090909</v>
      </c>
      <c r="BN58" s="89">
        <f t="shared" si="91"/>
        <v>17</v>
      </c>
      <c r="BO58" s="86">
        <f t="shared" si="92"/>
        <v>0.3090909090909091</v>
      </c>
      <c r="BP58" s="87">
        <f>SUM(BP38,BP18)</f>
        <v>69</v>
      </c>
      <c r="BQ58" s="88">
        <f>SUM(BQ38,BQ18)</f>
        <v>53</v>
      </c>
      <c r="BR58" s="3">
        <f t="shared" si="77"/>
        <v>0.7681159420289855</v>
      </c>
      <c r="BS58" s="89">
        <f t="shared" si="94"/>
        <v>16</v>
      </c>
      <c r="BT58" s="86">
        <f t="shared" si="95"/>
        <v>0.2318840579710145</v>
      </c>
      <c r="BU58" s="88">
        <f>SUM(BU38,BU18)</f>
        <v>79</v>
      </c>
      <c r="BV58" s="88">
        <f>SUM(BV38,BV18)</f>
        <v>69</v>
      </c>
      <c r="BW58" s="3">
        <f>BV58/BU58</f>
        <v>0.8734177215189873</v>
      </c>
      <c r="BX58" s="89">
        <f>BU58-BV58</f>
        <v>10</v>
      </c>
      <c r="BY58" s="86">
        <f>BX58/BU58</f>
        <v>0.12658227848101267</v>
      </c>
      <c r="BZ58" s="96">
        <f t="shared" si="79"/>
        <v>714</v>
      </c>
      <c r="CA58" s="96">
        <f t="shared" si="79"/>
        <v>550</v>
      </c>
      <c r="CB58" s="122">
        <f t="shared" si="81"/>
        <v>0.7703081232492998</v>
      </c>
      <c r="CC58" s="96">
        <f t="shared" si="79"/>
        <v>164</v>
      </c>
      <c r="CD58" s="78">
        <f t="shared" si="82"/>
        <v>0.22969187675070027</v>
      </c>
    </row>
    <row r="59" spans="1:82" s="56" customFormat="1" ht="12.75">
      <c r="A59" s="52" t="s">
        <v>33</v>
      </c>
      <c r="B59" s="53" t="s">
        <v>38</v>
      </c>
      <c r="C59" s="52"/>
      <c r="D59" s="53"/>
      <c r="E59" s="54"/>
      <c r="F59" s="53"/>
      <c r="G59" s="82"/>
      <c r="H59" s="83"/>
      <c r="I59" s="53"/>
      <c r="J59" s="54"/>
      <c r="K59" s="53"/>
      <c r="L59" s="82"/>
      <c r="M59" s="83"/>
      <c r="N59" s="76"/>
      <c r="O59" s="54"/>
      <c r="P59" s="77"/>
      <c r="Q59" s="82"/>
      <c r="R59" s="83"/>
      <c r="S59" s="76"/>
      <c r="T59" s="54"/>
      <c r="U59" s="77"/>
      <c r="V59" s="82"/>
      <c r="W59" s="83"/>
      <c r="X59" s="76"/>
      <c r="Y59" s="54"/>
      <c r="Z59" s="77"/>
      <c r="AA59" s="82"/>
      <c r="AB59" s="83"/>
      <c r="AC59" s="76"/>
      <c r="AD59" s="54"/>
      <c r="AE59" s="77"/>
      <c r="AF59" s="82"/>
      <c r="AG59" s="83"/>
      <c r="AH59" s="76"/>
      <c r="AI59" s="54"/>
      <c r="AJ59" s="77"/>
      <c r="AK59" s="82"/>
      <c r="AL59" s="83"/>
      <c r="AM59" s="76"/>
      <c r="AN59" s="54"/>
      <c r="AO59" s="77"/>
      <c r="AP59" s="82"/>
      <c r="AQ59" s="83"/>
      <c r="AR59" s="76"/>
      <c r="AS59" s="54"/>
      <c r="AT59" s="77"/>
      <c r="AU59" s="82"/>
      <c r="AV59" s="83"/>
      <c r="AW59" s="76"/>
      <c r="AX59" s="54"/>
      <c r="AY59" s="77"/>
      <c r="AZ59" s="82"/>
      <c r="BA59" s="83"/>
      <c r="BB59" s="76"/>
      <c r="BC59" s="54"/>
      <c r="BD59" s="77"/>
      <c r="BE59" s="82"/>
      <c r="BF59" s="83">
        <f>BF19</f>
        <v>2</v>
      </c>
      <c r="BG59" s="76">
        <f>BG19</f>
        <v>2</v>
      </c>
      <c r="BH59" s="54">
        <f>BG59/BF59</f>
        <v>1</v>
      </c>
      <c r="BI59" s="77"/>
      <c r="BJ59" s="82"/>
      <c r="BK59" s="83">
        <f>BK19+BK39</f>
        <v>2</v>
      </c>
      <c r="BL59" s="76">
        <f>BL19</f>
        <v>1</v>
      </c>
      <c r="BM59" s="54">
        <f t="shared" si="76"/>
        <v>0.5</v>
      </c>
      <c r="BN59" s="114">
        <f aca="true" t="shared" si="96" ref="BN59:BN65">BK59-BL59</f>
        <v>1</v>
      </c>
      <c r="BO59" s="81">
        <f aca="true" t="shared" si="97" ref="BO59:BO66">BN59/BK59</f>
        <v>0.5</v>
      </c>
      <c r="BP59" s="83"/>
      <c r="BQ59" s="76"/>
      <c r="BR59" s="54"/>
      <c r="BS59" s="114"/>
      <c r="BT59" s="81"/>
      <c r="BU59" s="76"/>
      <c r="BV59" s="76"/>
      <c r="BW59" s="54"/>
      <c r="BX59" s="114"/>
      <c r="BY59" s="81"/>
      <c r="BZ59" s="96">
        <f t="shared" si="79"/>
        <v>4</v>
      </c>
      <c r="CA59" s="96">
        <f t="shared" si="79"/>
        <v>3</v>
      </c>
      <c r="CB59" s="122">
        <f t="shared" si="81"/>
        <v>0.75</v>
      </c>
      <c r="CC59" s="96">
        <f t="shared" si="79"/>
        <v>1</v>
      </c>
      <c r="CD59" s="79">
        <f t="shared" si="82"/>
        <v>0.25</v>
      </c>
    </row>
    <row r="60" spans="1:82" s="102" customFormat="1" ht="12.75">
      <c r="A60" s="25" t="s">
        <v>18</v>
      </c>
      <c r="B60" s="26" t="s">
        <v>19</v>
      </c>
      <c r="C60" s="84"/>
      <c r="D60" s="85"/>
      <c r="E60" s="3"/>
      <c r="F60" s="85"/>
      <c r="G60" s="86"/>
      <c r="H60" s="87"/>
      <c r="I60" s="85"/>
      <c r="J60" s="3"/>
      <c r="K60" s="85"/>
      <c r="L60" s="86"/>
      <c r="M60" s="87"/>
      <c r="N60" s="85"/>
      <c r="O60" s="3"/>
      <c r="P60" s="85"/>
      <c r="Q60" s="86"/>
      <c r="R60" s="84"/>
      <c r="S60" s="85"/>
      <c r="T60" s="3"/>
      <c r="U60" s="85"/>
      <c r="V60" s="86"/>
      <c r="W60" s="84">
        <f>X60+Z60</f>
        <v>1</v>
      </c>
      <c r="X60" s="85">
        <v>1</v>
      </c>
      <c r="Y60" s="3">
        <f t="shared" si="87"/>
        <v>1</v>
      </c>
      <c r="Z60" s="85"/>
      <c r="AA60" s="86"/>
      <c r="AB60" s="84">
        <v>6</v>
      </c>
      <c r="AC60" s="85">
        <v>6</v>
      </c>
      <c r="AD60" s="3">
        <f t="shared" si="88"/>
        <v>1</v>
      </c>
      <c r="AE60" s="85"/>
      <c r="AF60" s="86"/>
      <c r="AG60" s="84">
        <v>4</v>
      </c>
      <c r="AH60" s="85">
        <v>1</v>
      </c>
      <c r="AI60" s="3">
        <f t="shared" si="89"/>
        <v>0.25</v>
      </c>
      <c r="AJ60" s="85">
        <v>3</v>
      </c>
      <c r="AK60" s="86">
        <f t="shared" si="90"/>
        <v>0.75</v>
      </c>
      <c r="AL60" s="84"/>
      <c r="AM60" s="85"/>
      <c r="AN60" s="3"/>
      <c r="AO60" s="85"/>
      <c r="AP60" s="86"/>
      <c r="AQ60" s="84">
        <v>3</v>
      </c>
      <c r="AR60" s="85">
        <v>3</v>
      </c>
      <c r="AS60" s="3">
        <f t="shared" si="66"/>
        <v>1</v>
      </c>
      <c r="AT60" s="85"/>
      <c r="AU60" s="86"/>
      <c r="AV60" s="84">
        <v>2</v>
      </c>
      <c r="AW60" s="85">
        <v>1</v>
      </c>
      <c r="AX60" s="3">
        <f t="shared" si="69"/>
        <v>0.5</v>
      </c>
      <c r="AY60" s="85">
        <f t="shared" si="70"/>
        <v>1</v>
      </c>
      <c r="AZ60" s="86">
        <f t="shared" si="71"/>
        <v>0.5</v>
      </c>
      <c r="BA60" s="87">
        <f>SUM(BA20)</f>
        <v>4</v>
      </c>
      <c r="BB60" s="88">
        <f>SUM(BB20)</f>
        <v>4</v>
      </c>
      <c r="BC60" s="3">
        <f t="shared" si="72"/>
        <v>1</v>
      </c>
      <c r="BD60" s="85"/>
      <c r="BE60" s="86"/>
      <c r="BF60" s="87">
        <f>SUM(BF20)</f>
        <v>7</v>
      </c>
      <c r="BG60" s="88">
        <f>SUM(BG20)</f>
        <v>7</v>
      </c>
      <c r="BH60" s="3">
        <f t="shared" si="73"/>
        <v>1</v>
      </c>
      <c r="BI60" s="89"/>
      <c r="BJ60" s="86"/>
      <c r="BK60" s="87">
        <f>SUM(BK20)</f>
        <v>1</v>
      </c>
      <c r="BL60" s="88">
        <f>SUM(BL20)</f>
        <v>0</v>
      </c>
      <c r="BM60" s="3">
        <f t="shared" si="76"/>
        <v>0</v>
      </c>
      <c r="BN60" s="89">
        <f t="shared" si="96"/>
        <v>1</v>
      </c>
      <c r="BO60" s="86">
        <f t="shared" si="97"/>
        <v>1</v>
      </c>
      <c r="BP60" s="87"/>
      <c r="BQ60" s="88"/>
      <c r="BR60" s="3"/>
      <c r="BS60" s="89"/>
      <c r="BT60" s="86"/>
      <c r="BU60" s="88"/>
      <c r="BV60" s="88"/>
      <c r="BW60" s="3"/>
      <c r="BX60" s="89"/>
      <c r="BY60" s="86"/>
      <c r="BZ60" s="96">
        <f t="shared" si="79"/>
        <v>27</v>
      </c>
      <c r="CA60" s="96">
        <f t="shared" si="79"/>
        <v>22</v>
      </c>
      <c r="CB60" s="122">
        <f t="shared" si="81"/>
        <v>0.8148148148148148</v>
      </c>
      <c r="CC60" s="96">
        <f t="shared" si="79"/>
        <v>5</v>
      </c>
      <c r="CD60" s="78">
        <f t="shared" si="82"/>
        <v>0.18518518518518517</v>
      </c>
    </row>
    <row r="61" spans="1:82" s="56" customFormat="1" ht="12.75">
      <c r="A61" s="52" t="s">
        <v>34</v>
      </c>
      <c r="B61" s="53" t="s">
        <v>39</v>
      </c>
      <c r="C61" s="52"/>
      <c r="D61" s="53"/>
      <c r="E61" s="54"/>
      <c r="F61" s="53"/>
      <c r="G61" s="82"/>
      <c r="H61" s="83"/>
      <c r="I61" s="53"/>
      <c r="J61" s="54"/>
      <c r="K61" s="53"/>
      <c r="L61" s="82"/>
      <c r="M61" s="83"/>
      <c r="N61" s="53"/>
      <c r="O61" s="54"/>
      <c r="P61" s="53"/>
      <c r="Q61" s="82"/>
      <c r="R61" s="52"/>
      <c r="S61" s="53"/>
      <c r="T61" s="54"/>
      <c r="U61" s="53"/>
      <c r="V61" s="82"/>
      <c r="W61" s="52"/>
      <c r="X61" s="53"/>
      <c r="Y61" s="54"/>
      <c r="Z61" s="53"/>
      <c r="AA61" s="82"/>
      <c r="AB61" s="52"/>
      <c r="AC61" s="53"/>
      <c r="AD61" s="54"/>
      <c r="AE61" s="53"/>
      <c r="AF61" s="82"/>
      <c r="AG61" s="52"/>
      <c r="AH61" s="53"/>
      <c r="AI61" s="54"/>
      <c r="AJ61" s="53"/>
      <c r="AK61" s="82"/>
      <c r="AL61" s="52"/>
      <c r="AM61" s="53"/>
      <c r="AN61" s="54"/>
      <c r="AO61" s="53"/>
      <c r="AP61" s="82"/>
      <c r="AQ61" s="52"/>
      <c r="AR61" s="53"/>
      <c r="AS61" s="54"/>
      <c r="AT61" s="53"/>
      <c r="AU61" s="82"/>
      <c r="AV61" s="52"/>
      <c r="AW61" s="53"/>
      <c r="AX61" s="54"/>
      <c r="AY61" s="53"/>
      <c r="AZ61" s="82"/>
      <c r="BA61" s="83"/>
      <c r="BB61" s="76"/>
      <c r="BC61" s="54"/>
      <c r="BD61" s="53"/>
      <c r="BE61" s="82"/>
      <c r="BF61" s="83">
        <f>BF21</f>
        <v>1</v>
      </c>
      <c r="BG61" s="76">
        <f>BG21</f>
        <v>1</v>
      </c>
      <c r="BH61" s="54">
        <f t="shared" si="73"/>
        <v>1</v>
      </c>
      <c r="BI61" s="77"/>
      <c r="BJ61" s="82"/>
      <c r="BK61" s="83">
        <f>BK21</f>
        <v>5</v>
      </c>
      <c r="BL61" s="76">
        <f>BL21</f>
        <v>3</v>
      </c>
      <c r="BM61" s="54">
        <f t="shared" si="76"/>
        <v>0.6</v>
      </c>
      <c r="BN61" s="114">
        <f t="shared" si="96"/>
        <v>2</v>
      </c>
      <c r="BO61" s="81">
        <f t="shared" si="97"/>
        <v>0.4</v>
      </c>
      <c r="BP61" s="83"/>
      <c r="BQ61" s="76"/>
      <c r="BR61" s="54"/>
      <c r="BS61" s="114"/>
      <c r="BT61" s="81"/>
      <c r="BU61" s="76"/>
      <c r="BV61" s="76"/>
      <c r="BW61" s="54"/>
      <c r="BX61" s="114"/>
      <c r="BY61" s="81"/>
      <c r="BZ61" s="96">
        <f t="shared" si="79"/>
        <v>6</v>
      </c>
      <c r="CA61" s="96">
        <f t="shared" si="79"/>
        <v>4</v>
      </c>
      <c r="CB61" s="122">
        <f t="shared" si="81"/>
        <v>0.6666666666666666</v>
      </c>
      <c r="CC61" s="96">
        <f t="shared" si="79"/>
        <v>2</v>
      </c>
      <c r="CD61" s="79">
        <f t="shared" si="82"/>
        <v>0.3333333333333333</v>
      </c>
    </row>
    <row r="62" spans="1:82" s="102" customFormat="1" ht="12.75">
      <c r="A62" s="25" t="s">
        <v>20</v>
      </c>
      <c r="B62" s="26" t="s">
        <v>21</v>
      </c>
      <c r="C62" s="25">
        <f>D62+F62</f>
        <v>24</v>
      </c>
      <c r="D62" s="26">
        <v>18</v>
      </c>
      <c r="E62" s="3">
        <f>D62/C62</f>
        <v>0.75</v>
      </c>
      <c r="F62" s="85">
        <v>6</v>
      </c>
      <c r="G62" s="86">
        <f>F62/C62</f>
        <v>0.25</v>
      </c>
      <c r="H62" s="87">
        <f>I62+K62</f>
        <v>29</v>
      </c>
      <c r="I62" s="85">
        <v>22</v>
      </c>
      <c r="J62" s="3">
        <f>I62/H62</f>
        <v>0.7586206896551724</v>
      </c>
      <c r="K62" s="85">
        <v>7</v>
      </c>
      <c r="L62" s="86">
        <f>K62/H62</f>
        <v>0.2413793103448276</v>
      </c>
      <c r="M62" s="87">
        <f>SUM(M40,M22)</f>
        <v>41</v>
      </c>
      <c r="N62" s="88">
        <f>SUM(N40,N22)</f>
        <v>32</v>
      </c>
      <c r="O62" s="3">
        <f>N62/M62</f>
        <v>0.7804878048780488</v>
      </c>
      <c r="P62" s="89">
        <f>M62-N62</f>
        <v>9</v>
      </c>
      <c r="Q62" s="86">
        <f>P62/M62</f>
        <v>0.21951219512195122</v>
      </c>
      <c r="R62" s="87">
        <f>SUM(R40,R22)</f>
        <v>43</v>
      </c>
      <c r="S62" s="88">
        <f>SUM(S40,S22)</f>
        <v>30</v>
      </c>
      <c r="T62" s="3">
        <f>S62/R62</f>
        <v>0.6976744186046512</v>
      </c>
      <c r="U62" s="89">
        <f>R62-S62</f>
        <v>13</v>
      </c>
      <c r="V62" s="86">
        <f>U62/R62</f>
        <v>0.3023255813953488</v>
      </c>
      <c r="W62" s="87">
        <f>SUM(W40,W22)</f>
        <v>54</v>
      </c>
      <c r="X62" s="88">
        <f>SUM(X40,X22)</f>
        <v>41</v>
      </c>
      <c r="Y62" s="3">
        <f>X62/W62</f>
        <v>0.7592592592592593</v>
      </c>
      <c r="Z62" s="89">
        <f>W62-X62</f>
        <v>13</v>
      </c>
      <c r="AA62" s="86">
        <f>Z62/W62</f>
        <v>0.24074074074074073</v>
      </c>
      <c r="AB62" s="87">
        <f>SUM(AB40,AB22)</f>
        <v>51</v>
      </c>
      <c r="AC62" s="88">
        <f>SUM(AC40,AC22)</f>
        <v>44</v>
      </c>
      <c r="AD62" s="3">
        <f>AC62/AB62</f>
        <v>0.8627450980392157</v>
      </c>
      <c r="AE62" s="89">
        <f>AB62-AC62</f>
        <v>7</v>
      </c>
      <c r="AF62" s="86">
        <f>AE62/AB62</f>
        <v>0.13725490196078433</v>
      </c>
      <c r="AG62" s="87">
        <f>SUM(AG40,AG22)</f>
        <v>44</v>
      </c>
      <c r="AH62" s="88">
        <f>SUM(AH40,AH22)</f>
        <v>34</v>
      </c>
      <c r="AI62" s="3">
        <f>AH62/AG62</f>
        <v>0.7727272727272727</v>
      </c>
      <c r="AJ62" s="89">
        <f>AG62-AH62</f>
        <v>10</v>
      </c>
      <c r="AK62" s="86">
        <f>AJ62/AG62</f>
        <v>0.22727272727272727</v>
      </c>
      <c r="AL62" s="87">
        <f>SUM(AL40,AL22)</f>
        <v>54</v>
      </c>
      <c r="AM62" s="88">
        <f>SUM(AM40,AM22)</f>
        <v>35</v>
      </c>
      <c r="AN62" s="3">
        <f>AM62/AL62</f>
        <v>0.6481481481481481</v>
      </c>
      <c r="AO62" s="89">
        <f>AL62-AM62</f>
        <v>19</v>
      </c>
      <c r="AP62" s="86">
        <f>AO62/AL62</f>
        <v>0.35185185185185186</v>
      </c>
      <c r="AQ62" s="87">
        <f>SUM(AQ40,AQ22)</f>
        <v>41</v>
      </c>
      <c r="AR62" s="88">
        <f>SUM(AR40,AR22)</f>
        <v>31</v>
      </c>
      <c r="AS62" s="3">
        <f t="shared" si="66"/>
        <v>0.7560975609756098</v>
      </c>
      <c r="AT62" s="89">
        <f>AQ62-AR62</f>
        <v>10</v>
      </c>
      <c r="AU62" s="86">
        <f>AT62/AQ62</f>
        <v>0.24390243902439024</v>
      </c>
      <c r="AV62" s="87">
        <f>SUM(AV40,AV22)</f>
        <v>39</v>
      </c>
      <c r="AW62" s="88">
        <f>SUM(AW40,AW22)</f>
        <v>31</v>
      </c>
      <c r="AX62" s="3">
        <f t="shared" si="69"/>
        <v>0.7948717948717948</v>
      </c>
      <c r="AY62" s="89">
        <f t="shared" si="70"/>
        <v>8</v>
      </c>
      <c r="AZ62" s="86">
        <f t="shared" si="71"/>
        <v>0.20512820512820512</v>
      </c>
      <c r="BA62" s="87">
        <f>SUM(BA40,BA22)</f>
        <v>40</v>
      </c>
      <c r="BB62" s="88">
        <f>SUM(BB40,BB22)</f>
        <v>32</v>
      </c>
      <c r="BC62" s="3">
        <f t="shared" si="72"/>
        <v>0.8</v>
      </c>
      <c r="BD62" s="89">
        <f>BA62-BB62</f>
        <v>8</v>
      </c>
      <c r="BE62" s="86">
        <f>BD62/BA62</f>
        <v>0.2</v>
      </c>
      <c r="BF62" s="87">
        <f>SUM(BF40,BF22)</f>
        <v>53</v>
      </c>
      <c r="BG62" s="88">
        <f>SUM(BG40,BG22)</f>
        <v>43</v>
      </c>
      <c r="BH62" s="3">
        <f t="shared" si="73"/>
        <v>0.8113207547169812</v>
      </c>
      <c r="BI62" s="89">
        <f>BF62-BG62</f>
        <v>10</v>
      </c>
      <c r="BJ62" s="86">
        <f>BI62/BF62</f>
        <v>0.18867924528301888</v>
      </c>
      <c r="BK62" s="87">
        <f>SUM(BK40,BK22)</f>
        <v>50</v>
      </c>
      <c r="BL62" s="88">
        <f>SUM(BL40,BL22)</f>
        <v>36</v>
      </c>
      <c r="BM62" s="3">
        <f t="shared" si="76"/>
        <v>0.72</v>
      </c>
      <c r="BN62" s="89">
        <f t="shared" si="96"/>
        <v>14</v>
      </c>
      <c r="BO62" s="86">
        <f t="shared" si="97"/>
        <v>0.28</v>
      </c>
      <c r="BP62" s="87">
        <f>SUM(BP40,BP22)</f>
        <v>59</v>
      </c>
      <c r="BQ62" s="88">
        <f>SUM(BQ40,BQ22)</f>
        <v>48</v>
      </c>
      <c r="BR62" s="3">
        <f t="shared" si="77"/>
        <v>0.8135593220338984</v>
      </c>
      <c r="BS62" s="89">
        <f t="shared" si="94"/>
        <v>11</v>
      </c>
      <c r="BT62" s="86">
        <f t="shared" si="95"/>
        <v>0.1864406779661017</v>
      </c>
      <c r="BU62" s="88">
        <f>SUM(BU40,BU22)</f>
        <v>82</v>
      </c>
      <c r="BV62" s="88">
        <f>SUM(BV40,BV22)</f>
        <v>70</v>
      </c>
      <c r="BW62" s="3">
        <f>BV62/BU62</f>
        <v>0.8536585365853658</v>
      </c>
      <c r="BX62" s="89">
        <f>BU62-BV62</f>
        <v>12</v>
      </c>
      <c r="BY62" s="86">
        <f>BX62/BU62</f>
        <v>0.14634146341463414</v>
      </c>
      <c r="BZ62" s="96">
        <f t="shared" si="79"/>
        <v>513</v>
      </c>
      <c r="CA62" s="96">
        <f t="shared" si="79"/>
        <v>404</v>
      </c>
      <c r="CB62" s="122">
        <f t="shared" si="81"/>
        <v>0.7875243664717348</v>
      </c>
      <c r="CC62" s="96">
        <f t="shared" si="79"/>
        <v>109</v>
      </c>
      <c r="CD62" s="78">
        <f t="shared" si="82"/>
        <v>0.2124756335282651</v>
      </c>
    </row>
    <row r="63" spans="1:82" s="115" customFormat="1" ht="12.75">
      <c r="A63" s="58" t="s">
        <v>46</v>
      </c>
      <c r="B63" s="67" t="s">
        <v>47</v>
      </c>
      <c r="C63" s="52"/>
      <c r="D63" s="53"/>
      <c r="E63" s="54"/>
      <c r="F63" s="80"/>
      <c r="G63" s="81"/>
      <c r="H63" s="113"/>
      <c r="I63" s="80"/>
      <c r="J63" s="54"/>
      <c r="K63" s="80"/>
      <c r="L63" s="81"/>
      <c r="M63" s="113"/>
      <c r="N63" s="90"/>
      <c r="O63" s="54"/>
      <c r="P63" s="114"/>
      <c r="Q63" s="81"/>
      <c r="R63" s="113"/>
      <c r="S63" s="90"/>
      <c r="T63" s="54"/>
      <c r="U63" s="114"/>
      <c r="V63" s="81"/>
      <c r="W63" s="113"/>
      <c r="X63" s="90"/>
      <c r="Y63" s="54"/>
      <c r="Z63" s="114"/>
      <c r="AA63" s="81"/>
      <c r="AB63" s="113"/>
      <c r="AC63" s="90"/>
      <c r="AD63" s="54"/>
      <c r="AE63" s="114"/>
      <c r="AF63" s="81"/>
      <c r="AG63" s="113"/>
      <c r="AH63" s="90"/>
      <c r="AI63" s="54"/>
      <c r="AJ63" s="114"/>
      <c r="AK63" s="81"/>
      <c r="AL63" s="113"/>
      <c r="AM63" s="90"/>
      <c r="AN63" s="54"/>
      <c r="AO63" s="114"/>
      <c r="AP63" s="81"/>
      <c r="AQ63" s="113"/>
      <c r="AR63" s="90"/>
      <c r="AS63" s="54"/>
      <c r="AT63" s="114"/>
      <c r="AU63" s="81"/>
      <c r="AV63" s="113"/>
      <c r="AW63" s="90"/>
      <c r="AX63" s="54"/>
      <c r="AY63" s="114"/>
      <c r="AZ63" s="81"/>
      <c r="BA63" s="113"/>
      <c r="BB63" s="90"/>
      <c r="BC63" s="54"/>
      <c r="BD63" s="114"/>
      <c r="BE63" s="81"/>
      <c r="BF63" s="113"/>
      <c r="BG63" s="90"/>
      <c r="BH63" s="54"/>
      <c r="BI63" s="114"/>
      <c r="BJ63" s="81"/>
      <c r="BK63" s="113">
        <f>(BK23)</f>
        <v>1</v>
      </c>
      <c r="BL63" s="90">
        <f>(BL23+BL39)</f>
        <v>1</v>
      </c>
      <c r="BM63" s="54">
        <f>BL63/BK63</f>
        <v>1</v>
      </c>
      <c r="BN63" s="114">
        <f t="shared" si="96"/>
        <v>0</v>
      </c>
      <c r="BO63" s="81">
        <f t="shared" si="97"/>
        <v>0</v>
      </c>
      <c r="BP63" s="113">
        <f>(BP23)</f>
        <v>1</v>
      </c>
      <c r="BQ63" s="90">
        <f>(BQ23+BQ39)</f>
        <v>1</v>
      </c>
      <c r="BR63" s="54">
        <f t="shared" si="77"/>
        <v>1</v>
      </c>
      <c r="BS63" s="114">
        <f t="shared" si="94"/>
        <v>0</v>
      </c>
      <c r="BT63" s="81">
        <f t="shared" si="95"/>
        <v>0</v>
      </c>
      <c r="BU63" s="90">
        <f>(BU23+BU39)</f>
        <v>2</v>
      </c>
      <c r="BV63" s="90">
        <f>(BV23+BV39)</f>
        <v>2</v>
      </c>
      <c r="BW63" s="54">
        <f>BV63/BU63</f>
        <v>1</v>
      </c>
      <c r="BX63" s="114">
        <f>BU63-BV63</f>
        <v>0</v>
      </c>
      <c r="BY63" s="81">
        <f>BX63/BU63</f>
        <v>0</v>
      </c>
      <c r="BZ63" s="96">
        <f aca="true" t="shared" si="98" ref="BZ63:CA65">AB63+AG63+AL63+AQ63+AV63+BA63+BF63+BK63+BP63+BU63</f>
        <v>4</v>
      </c>
      <c r="CA63" s="96">
        <f t="shared" si="98"/>
        <v>4</v>
      </c>
      <c r="CB63" s="122">
        <f t="shared" si="81"/>
        <v>1</v>
      </c>
      <c r="CC63" s="96">
        <f>AE63+AJ63+AO63+AT63+AY63+BD63+BI63+BN63+BS63+BX63</f>
        <v>0</v>
      </c>
      <c r="CD63" s="78">
        <f>CC63/BZ63</f>
        <v>0</v>
      </c>
    </row>
    <row r="64" spans="1:82" s="6" customFormat="1" ht="12.75">
      <c r="A64" s="25" t="s">
        <v>22</v>
      </c>
      <c r="B64" s="26" t="s">
        <v>23</v>
      </c>
      <c r="C64" s="25">
        <f>D64+F64</f>
        <v>3</v>
      </c>
      <c r="D64" s="26">
        <v>2</v>
      </c>
      <c r="E64" s="3">
        <f>D64/C64</f>
        <v>0.6666666666666666</v>
      </c>
      <c r="F64" s="26">
        <v>1</v>
      </c>
      <c r="G64" s="27">
        <f>F64/C64</f>
        <v>0.3333333333333333</v>
      </c>
      <c r="H64" s="28">
        <f>I64+K64</f>
        <v>1</v>
      </c>
      <c r="I64" s="26">
        <v>1</v>
      </c>
      <c r="J64" s="3">
        <f>I64/H64</f>
        <v>1</v>
      </c>
      <c r="K64" s="26"/>
      <c r="L64" s="27">
        <f>K64/H64</f>
        <v>0</v>
      </c>
      <c r="M64" s="28">
        <f>N64+P64</f>
        <v>3</v>
      </c>
      <c r="N64" s="26">
        <v>3</v>
      </c>
      <c r="O64" s="3">
        <f>N64/M64</f>
        <v>1</v>
      </c>
      <c r="P64" s="26"/>
      <c r="Q64" s="27"/>
      <c r="R64" s="25">
        <f>S64+U64</f>
        <v>5</v>
      </c>
      <c r="S64" s="26">
        <v>3</v>
      </c>
      <c r="T64" s="3">
        <f>S64/R64</f>
        <v>0.6</v>
      </c>
      <c r="U64" s="26">
        <v>2</v>
      </c>
      <c r="V64" s="27">
        <f>U64/R64</f>
        <v>0.4</v>
      </c>
      <c r="W64" s="25">
        <f>X64+Z64</f>
        <v>15</v>
      </c>
      <c r="X64" s="26">
        <v>12</v>
      </c>
      <c r="Y64" s="3">
        <f t="shared" si="87"/>
        <v>0.8</v>
      </c>
      <c r="Z64" s="26">
        <v>3</v>
      </c>
      <c r="AA64" s="27">
        <f>Z64/W64</f>
        <v>0.2</v>
      </c>
      <c r="AB64" s="25">
        <v>7</v>
      </c>
      <c r="AC64" s="26">
        <v>5</v>
      </c>
      <c r="AD64" s="3">
        <f t="shared" si="88"/>
        <v>0.7142857142857143</v>
      </c>
      <c r="AE64" s="26">
        <v>2</v>
      </c>
      <c r="AF64" s="27">
        <f>AE64/AB64</f>
        <v>0.2857142857142857</v>
      </c>
      <c r="AG64" s="25">
        <v>6</v>
      </c>
      <c r="AH64" s="26">
        <v>5</v>
      </c>
      <c r="AI64" s="3">
        <f t="shared" si="89"/>
        <v>0.8333333333333334</v>
      </c>
      <c r="AJ64" s="26">
        <v>1</v>
      </c>
      <c r="AK64" s="27">
        <f t="shared" si="90"/>
        <v>0.16666666666666666</v>
      </c>
      <c r="AL64" s="25">
        <v>10</v>
      </c>
      <c r="AM64" s="26">
        <v>9</v>
      </c>
      <c r="AN64" s="3">
        <f>AM64/AL64</f>
        <v>0.9</v>
      </c>
      <c r="AO64" s="26">
        <f>AL64-AM64</f>
        <v>1</v>
      </c>
      <c r="AP64" s="27">
        <f>AO64/AL64</f>
        <v>0.1</v>
      </c>
      <c r="AQ64" s="25">
        <v>6</v>
      </c>
      <c r="AR64" s="26">
        <v>6</v>
      </c>
      <c r="AS64" s="3">
        <f t="shared" si="66"/>
        <v>1</v>
      </c>
      <c r="AT64" s="26"/>
      <c r="AU64" s="27"/>
      <c r="AV64" s="25">
        <v>12</v>
      </c>
      <c r="AW64" s="26">
        <v>8</v>
      </c>
      <c r="AX64" s="3">
        <f t="shared" si="69"/>
        <v>0.6666666666666666</v>
      </c>
      <c r="AY64" s="26">
        <f t="shared" si="70"/>
        <v>4</v>
      </c>
      <c r="AZ64" s="27">
        <f t="shared" si="71"/>
        <v>0.3333333333333333</v>
      </c>
      <c r="BA64" s="28">
        <f>SUM(BA24)</f>
        <v>7</v>
      </c>
      <c r="BB64" s="40">
        <f>SUM(BB24)</f>
        <v>7</v>
      </c>
      <c r="BC64" s="3">
        <f t="shared" si="72"/>
        <v>1</v>
      </c>
      <c r="BD64" s="26"/>
      <c r="BE64" s="27"/>
      <c r="BF64" s="28">
        <f>SUM(BF24)</f>
        <v>16</v>
      </c>
      <c r="BG64" s="40">
        <f>SUM(BG24)</f>
        <v>12</v>
      </c>
      <c r="BH64" s="3">
        <f t="shared" si="73"/>
        <v>0.75</v>
      </c>
      <c r="BI64" s="39">
        <f>BF64-BG64</f>
        <v>4</v>
      </c>
      <c r="BJ64" s="27">
        <f>BI64/BF64</f>
        <v>0.25</v>
      </c>
      <c r="BK64" s="28">
        <f>(BK24)</f>
        <v>15</v>
      </c>
      <c r="BL64" s="40">
        <f>(BL24)</f>
        <v>11</v>
      </c>
      <c r="BM64" s="3">
        <f t="shared" si="76"/>
        <v>0.7333333333333333</v>
      </c>
      <c r="BN64" s="39">
        <f t="shared" si="96"/>
        <v>4</v>
      </c>
      <c r="BO64" s="27">
        <f t="shared" si="97"/>
        <v>0.26666666666666666</v>
      </c>
      <c r="BP64" s="28">
        <f>(BP24)</f>
        <v>14</v>
      </c>
      <c r="BQ64" s="40">
        <f>(BQ24)</f>
        <v>9</v>
      </c>
      <c r="BR64" s="3">
        <f t="shared" si="77"/>
        <v>0.6428571428571429</v>
      </c>
      <c r="BS64" s="39">
        <f t="shared" si="94"/>
        <v>5</v>
      </c>
      <c r="BT64" s="27">
        <f t="shared" si="95"/>
        <v>0.35714285714285715</v>
      </c>
      <c r="BU64" s="40">
        <f>(BU24)</f>
        <v>21</v>
      </c>
      <c r="BV64" s="40">
        <f>(BV24)</f>
        <v>20</v>
      </c>
      <c r="BW64" s="3">
        <f>BV64/BU64</f>
        <v>0.9523809523809523</v>
      </c>
      <c r="BX64" s="39">
        <f>BU64-BV64</f>
        <v>1</v>
      </c>
      <c r="BY64" s="27">
        <f>BX64/BU64</f>
        <v>0.047619047619047616</v>
      </c>
      <c r="BZ64" s="96">
        <f t="shared" si="98"/>
        <v>114</v>
      </c>
      <c r="CA64" s="96">
        <f t="shared" si="98"/>
        <v>92</v>
      </c>
      <c r="CB64" s="122">
        <f t="shared" si="81"/>
        <v>0.8070175438596491</v>
      </c>
      <c r="CC64" s="96">
        <f>AE64+AJ64+AO64+AT64+AY64+BD64+BI64+BN64+BS64+BX64</f>
        <v>22</v>
      </c>
      <c r="CD64" s="79">
        <f t="shared" si="82"/>
        <v>0.19298245614035087</v>
      </c>
    </row>
    <row r="65" spans="1:82" s="56" customFormat="1" ht="13.5" thickBot="1">
      <c r="A65" s="58" t="s">
        <v>42</v>
      </c>
      <c r="B65" s="57" t="s">
        <v>43</v>
      </c>
      <c r="C65" s="52"/>
      <c r="D65" s="53"/>
      <c r="E65" s="54"/>
      <c r="F65" s="53"/>
      <c r="G65" s="82"/>
      <c r="H65" s="83"/>
      <c r="I65" s="53"/>
      <c r="J65" s="54"/>
      <c r="K65" s="53"/>
      <c r="L65" s="82"/>
      <c r="M65" s="83"/>
      <c r="N65" s="53"/>
      <c r="O65" s="54"/>
      <c r="P65" s="53"/>
      <c r="Q65" s="82"/>
      <c r="R65" s="52"/>
      <c r="S65" s="53"/>
      <c r="T65" s="54"/>
      <c r="U65" s="53"/>
      <c r="V65" s="82"/>
      <c r="W65" s="52"/>
      <c r="X65" s="53"/>
      <c r="Y65" s="54"/>
      <c r="Z65" s="53"/>
      <c r="AA65" s="82"/>
      <c r="AB65" s="52"/>
      <c r="AC65" s="53"/>
      <c r="AD65" s="54"/>
      <c r="AE65" s="53"/>
      <c r="AF65" s="82"/>
      <c r="AG65" s="52"/>
      <c r="AH65" s="53"/>
      <c r="AI65" s="54"/>
      <c r="AJ65" s="53"/>
      <c r="AK65" s="82"/>
      <c r="AL65" s="52"/>
      <c r="AM65" s="53"/>
      <c r="AN65" s="54"/>
      <c r="AO65" s="53"/>
      <c r="AP65" s="82"/>
      <c r="AQ65" s="52"/>
      <c r="AR65" s="53"/>
      <c r="AS65" s="54"/>
      <c r="AT65" s="53"/>
      <c r="AU65" s="82"/>
      <c r="AV65" s="52"/>
      <c r="AW65" s="53"/>
      <c r="AX65" s="54"/>
      <c r="AY65" s="53"/>
      <c r="AZ65" s="82"/>
      <c r="BA65" s="83"/>
      <c r="BB65" s="76"/>
      <c r="BC65" s="54"/>
      <c r="BD65" s="53"/>
      <c r="BE65" s="82"/>
      <c r="BF65" s="83"/>
      <c r="BG65" s="76"/>
      <c r="BH65" s="54"/>
      <c r="BI65" s="77"/>
      <c r="BJ65" s="82"/>
      <c r="BK65" s="83">
        <f>(BK25)</f>
        <v>1</v>
      </c>
      <c r="BL65" s="76">
        <f>(BL25)</f>
        <v>1</v>
      </c>
      <c r="BM65" s="54">
        <f>BL65/BK65</f>
        <v>1</v>
      </c>
      <c r="BN65" s="77">
        <f t="shared" si="96"/>
        <v>0</v>
      </c>
      <c r="BO65" s="82">
        <f t="shared" si="97"/>
        <v>0</v>
      </c>
      <c r="BP65" s="83"/>
      <c r="BQ65" s="76"/>
      <c r="BR65" s="54"/>
      <c r="BS65" s="77"/>
      <c r="BT65" s="82"/>
      <c r="BU65" s="76"/>
      <c r="BV65" s="76"/>
      <c r="BW65" s="54"/>
      <c r="BX65" s="77"/>
      <c r="BY65" s="82"/>
      <c r="BZ65" s="96">
        <f t="shared" si="98"/>
        <v>1</v>
      </c>
      <c r="CA65" s="96">
        <f t="shared" si="98"/>
        <v>1</v>
      </c>
      <c r="CB65" s="122">
        <f t="shared" si="81"/>
        <v>1</v>
      </c>
      <c r="CC65" s="96">
        <f>AE65+AJ65+AO65+AT65+AY65+BD65+BI65+BN65+BS65+BX65</f>
        <v>0</v>
      </c>
      <c r="CD65" s="79">
        <f>CC65/BZ65</f>
        <v>0</v>
      </c>
    </row>
    <row r="66" spans="1:94" s="33" customFormat="1" ht="13.5" thickBot="1">
      <c r="A66" s="29" t="s">
        <v>0</v>
      </c>
      <c r="B66" s="30"/>
      <c r="C66" s="29">
        <f>SUM(C47:C64)</f>
        <v>304</v>
      </c>
      <c r="D66" s="30">
        <f>SUM(D47:D64)</f>
        <v>242</v>
      </c>
      <c r="E66" s="31">
        <f>D66/C66</f>
        <v>0.7960526315789473</v>
      </c>
      <c r="F66" s="30">
        <f>SUM(F47:F64)</f>
        <v>62</v>
      </c>
      <c r="G66" s="32">
        <f>F66/C66</f>
        <v>0.20394736842105263</v>
      </c>
      <c r="H66" s="29">
        <f>SUM(H47:H64)</f>
        <v>429</v>
      </c>
      <c r="I66" s="30">
        <f>SUM(I47:I64)</f>
        <v>353</v>
      </c>
      <c r="J66" s="31">
        <f>I66/H66</f>
        <v>0.8228438228438228</v>
      </c>
      <c r="K66" s="30">
        <f>SUM(K47:K64)</f>
        <v>76</v>
      </c>
      <c r="L66" s="32">
        <f>K66/H66</f>
        <v>0.17715617715617715</v>
      </c>
      <c r="M66" s="29">
        <f>SUM(M47:M64)</f>
        <v>454</v>
      </c>
      <c r="N66" s="30">
        <f>SUM(N47:N64)</f>
        <v>355</v>
      </c>
      <c r="O66" s="31">
        <f>N66/M66</f>
        <v>0.7819383259911894</v>
      </c>
      <c r="P66" s="30">
        <f>SUM(P47:P64)</f>
        <v>99</v>
      </c>
      <c r="Q66" s="32">
        <f>P66/M66</f>
        <v>0.21806167400881057</v>
      </c>
      <c r="R66" s="29">
        <f>SUM(R47:R64)</f>
        <v>407</v>
      </c>
      <c r="S66" s="30">
        <f>SUM(S47:S64)</f>
        <v>301</v>
      </c>
      <c r="T66" s="31">
        <f>S66/R66</f>
        <v>0.7395577395577395</v>
      </c>
      <c r="U66" s="30">
        <f>SUM(U47:U64)</f>
        <v>106</v>
      </c>
      <c r="V66" s="32">
        <f>U66/R66</f>
        <v>0.26044226044226043</v>
      </c>
      <c r="W66" s="29">
        <f>SUM(W47:W64)</f>
        <v>488</v>
      </c>
      <c r="X66" s="30">
        <f>SUM(X47:X64)</f>
        <v>395</v>
      </c>
      <c r="Y66" s="31">
        <f t="shared" si="87"/>
        <v>0.8094262295081968</v>
      </c>
      <c r="Z66" s="30">
        <f>SUM(Z47:Z64)</f>
        <v>93</v>
      </c>
      <c r="AA66" s="32">
        <f>Z66/W66</f>
        <v>0.19057377049180327</v>
      </c>
      <c r="AB66" s="29">
        <f>SUM(AB47:AB64)</f>
        <v>621</v>
      </c>
      <c r="AC66" s="30">
        <f>SUM(AC47:AC64)</f>
        <v>515</v>
      </c>
      <c r="AD66" s="31">
        <f>AC66/AB66</f>
        <v>0.8293075684380032</v>
      </c>
      <c r="AE66" s="30">
        <f>SUM(AE47:AE64)</f>
        <v>106</v>
      </c>
      <c r="AF66" s="32">
        <f>AE66/AB66</f>
        <v>0.1706924315619968</v>
      </c>
      <c r="AG66" s="29">
        <f>SUM(AG47:AG64)</f>
        <v>483</v>
      </c>
      <c r="AH66" s="30">
        <f>SUM(AH47:AH64)</f>
        <v>368</v>
      </c>
      <c r="AI66" s="31">
        <f>AH66/AG66</f>
        <v>0.7619047619047619</v>
      </c>
      <c r="AJ66" s="30">
        <f>SUM(AJ47:AJ64)</f>
        <v>115</v>
      </c>
      <c r="AK66" s="32">
        <f>AJ66/AG66</f>
        <v>0.23809523809523808</v>
      </c>
      <c r="AL66" s="29">
        <f>SUM(AL47:AL64)</f>
        <v>508</v>
      </c>
      <c r="AM66" s="30">
        <f>SUM(AM47:AM64)</f>
        <v>398</v>
      </c>
      <c r="AN66" s="31">
        <f>AM66/AL66</f>
        <v>0.7834645669291339</v>
      </c>
      <c r="AO66" s="30">
        <f>SUM(AO47:AO64)</f>
        <v>110</v>
      </c>
      <c r="AP66" s="32">
        <f>AO66/AL66</f>
        <v>0.21653543307086615</v>
      </c>
      <c r="AQ66" s="29">
        <f>SUM(AQ47:AQ64)</f>
        <v>381</v>
      </c>
      <c r="AR66" s="30">
        <f>SUM(AR47:AR64)</f>
        <v>305</v>
      </c>
      <c r="AS66" s="31">
        <f t="shared" si="66"/>
        <v>0.800524934383202</v>
      </c>
      <c r="AT66" s="30">
        <f>SUM(AT47:AT64)</f>
        <v>76</v>
      </c>
      <c r="AU66" s="32">
        <f>AT66/AQ66</f>
        <v>0.1994750656167979</v>
      </c>
      <c r="AV66" s="49">
        <f>SUM(AV47:AV64)</f>
        <v>329</v>
      </c>
      <c r="AW66" s="30">
        <f>SUM(AW47:AW64)</f>
        <v>273</v>
      </c>
      <c r="AX66" s="31">
        <f t="shared" si="69"/>
        <v>0.8297872340425532</v>
      </c>
      <c r="AY66" s="30">
        <f>SUM(AY47:AY64)</f>
        <v>56</v>
      </c>
      <c r="AZ66" s="32">
        <f t="shared" si="71"/>
        <v>0.1702127659574468</v>
      </c>
      <c r="BA66" s="29">
        <f>SUM(BA47:BA64)</f>
        <v>320</v>
      </c>
      <c r="BB66" s="30">
        <f>SUM(BB47:BB64)</f>
        <v>242</v>
      </c>
      <c r="BC66" s="31">
        <f t="shared" si="72"/>
        <v>0.75625</v>
      </c>
      <c r="BD66" s="30">
        <f>SUM(BD47:BD64)</f>
        <v>78</v>
      </c>
      <c r="BE66" s="32">
        <f>BD66/BA66</f>
        <v>0.24375</v>
      </c>
      <c r="BF66" s="29">
        <f>SUM(BF47:BF64)</f>
        <v>418</v>
      </c>
      <c r="BG66" s="30">
        <f>SUM(BG47:BG64)</f>
        <v>335</v>
      </c>
      <c r="BH66" s="31">
        <f t="shared" si="73"/>
        <v>0.8014354066985646</v>
      </c>
      <c r="BI66" s="30">
        <f>SUM(BI47:BI64)</f>
        <v>83</v>
      </c>
      <c r="BJ66" s="32">
        <f>BI66/BF66</f>
        <v>0.19856459330143542</v>
      </c>
      <c r="BK66" s="49">
        <f>SUM(BK47:BK65)</f>
        <v>401</v>
      </c>
      <c r="BL66" s="75">
        <f>SUM(BL47:BL65)</f>
        <v>319</v>
      </c>
      <c r="BM66" s="31">
        <f t="shared" si="76"/>
        <v>0.7955112219451371</v>
      </c>
      <c r="BN66" s="75">
        <f>SUM(BN47:BN65)</f>
        <v>82</v>
      </c>
      <c r="BO66" s="32">
        <f t="shared" si="97"/>
        <v>0.20448877805486285</v>
      </c>
      <c r="BP66" s="49">
        <f>SUM(BP47+BP48+BP49+BP50+BP51+BP52+BP53+BP56+BP57+BP58+BP62+BP63+BP64)</f>
        <v>472</v>
      </c>
      <c r="BQ66" s="75">
        <f>SUM(BQ47:BQ65)</f>
        <v>377</v>
      </c>
      <c r="BR66" s="31">
        <f t="shared" si="77"/>
        <v>0.798728813559322</v>
      </c>
      <c r="BS66" s="75">
        <f>SUM(BS47:BS65)</f>
        <v>95</v>
      </c>
      <c r="BT66" s="32">
        <f t="shared" si="95"/>
        <v>0.20127118644067796</v>
      </c>
      <c r="BU66" s="49">
        <f>BU47+BU48+BU49+BU52+BU53+BU56+BU58+BU62+BU63+BU64+BU54+BU55+BU51</f>
        <v>554</v>
      </c>
      <c r="BV66" s="75">
        <f>SUM(BV47:BV65)</f>
        <v>478</v>
      </c>
      <c r="BW66" s="31">
        <f>BV66/BU66</f>
        <v>0.8628158844765343</v>
      </c>
      <c r="BX66" s="75">
        <f>SUM(BX47:BX65)</f>
        <v>76</v>
      </c>
      <c r="BY66" s="32">
        <f>BX66/BU66</f>
        <v>0.1371841155234657</v>
      </c>
      <c r="BZ66" s="100">
        <f>AB66+AG66+AL66+AQ66+AV66+BA66+BF66+BK66+BP66+BU66</f>
        <v>4487</v>
      </c>
      <c r="CA66" s="101">
        <f>AC66+AH66+AM66+AR66+AW66+BB66+BG66+BL66+BQ66+BV66</f>
        <v>3610</v>
      </c>
      <c r="CB66" s="68">
        <f>CA66/BZ66</f>
        <v>0.8045464675729886</v>
      </c>
      <c r="CC66" s="101">
        <f>AE66+AJ66+AO66+AT66+AY66+BD66+BI66+BN66+BS66+BX66</f>
        <v>877</v>
      </c>
      <c r="CD66" s="123">
        <f>CC66/BZ66</f>
        <v>0.19545353242701136</v>
      </c>
      <c r="CE66" s="48">
        <f>SUM(BZ47:BZ65)</f>
        <v>4487</v>
      </c>
      <c r="CF66" s="48">
        <f>SUM(CA47:CA65)</f>
        <v>3610</v>
      </c>
      <c r="CG66" s="48"/>
      <c r="CH66" s="48">
        <f>SUM(CC47:CC65)</f>
        <v>877</v>
      </c>
      <c r="CI66"/>
      <c r="CJ66"/>
      <c r="CK66"/>
      <c r="CL66"/>
      <c r="CM66"/>
      <c r="CN66"/>
      <c r="CO66"/>
      <c r="CP66"/>
    </row>
    <row r="67" spans="1:94" s="1" customFormat="1" ht="12.75">
      <c r="A67" s="34"/>
      <c r="B67" s="34"/>
      <c r="C67" s="34"/>
      <c r="D67" s="34"/>
      <c r="E67" s="3"/>
      <c r="F67" s="34"/>
      <c r="G67" s="3"/>
      <c r="H67" s="34"/>
      <c r="I67" s="34"/>
      <c r="J67" s="3"/>
      <c r="K67" s="34"/>
      <c r="L67" s="3"/>
      <c r="M67" s="34"/>
      <c r="N67" s="34"/>
      <c r="O67" s="3"/>
      <c r="P67" s="34"/>
      <c r="Q67" s="3"/>
      <c r="R67" s="34"/>
      <c r="S67" s="34"/>
      <c r="T67" s="3"/>
      <c r="U67" s="34"/>
      <c r="V67" s="3"/>
      <c r="W67" s="34"/>
      <c r="X67" s="34"/>
      <c r="Y67" s="3"/>
      <c r="Z67" s="34"/>
      <c r="AA67" s="3"/>
      <c r="AB67" s="34"/>
      <c r="AC67" s="34"/>
      <c r="AD67" s="3"/>
      <c r="AE67" s="34"/>
      <c r="AF67" s="3"/>
      <c r="AG67" s="34"/>
      <c r="AH67" s="34"/>
      <c r="AI67" s="3"/>
      <c r="AJ67" s="34"/>
      <c r="AK67" s="3"/>
      <c r="AL67" s="34"/>
      <c r="AM67" s="34"/>
      <c r="AN67" s="3"/>
      <c r="AO67" s="34"/>
      <c r="AP67" s="3"/>
      <c r="AQ67" s="34"/>
      <c r="AR67" s="34"/>
      <c r="AS67" s="3"/>
      <c r="AT67" s="34"/>
      <c r="AU67" s="3"/>
      <c r="AV67" s="34"/>
      <c r="AW67" s="34"/>
      <c r="AX67" s="3"/>
      <c r="AY67" s="34"/>
      <c r="AZ67" s="3"/>
      <c r="BA67" s="34"/>
      <c r="BB67" s="34"/>
      <c r="BC67" s="3"/>
      <c r="BD67" s="34"/>
      <c r="BE67" s="3"/>
      <c r="BF67" s="34"/>
      <c r="BG67" s="34"/>
      <c r="BH67" s="3"/>
      <c r="BI67" s="34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4"/>
      <c r="CA67" s="34"/>
      <c r="CB67" s="3"/>
      <c r="CC67" s="34"/>
      <c r="CD67" s="3"/>
      <c r="CE67" s="6"/>
      <c r="CF67" s="6"/>
      <c r="CG67" s="6"/>
      <c r="CH67" s="6"/>
      <c r="CI67" s="47"/>
      <c r="CJ67" s="6"/>
      <c r="CK67" s="6"/>
      <c r="CL67" s="6"/>
      <c r="CM67" s="6"/>
      <c r="CN67" s="6"/>
      <c r="CO67" s="6"/>
      <c r="CP67" s="6"/>
    </row>
    <row r="68" spans="8:48" ht="12.75">
      <c r="H68" s="7" t="s">
        <v>25</v>
      </c>
      <c r="M68" s="7" t="s">
        <v>25</v>
      </c>
      <c r="O68" s="38"/>
      <c r="P68" s="23"/>
      <c r="Q68" s="23"/>
      <c r="R68" s="23"/>
      <c r="S68" s="23"/>
      <c r="T68" s="38"/>
      <c r="U68" s="23"/>
      <c r="V68" s="23"/>
      <c r="W68" s="23"/>
      <c r="X68" s="23"/>
      <c r="Y68" s="38"/>
      <c r="Z68" s="23"/>
      <c r="AA68" s="23"/>
      <c r="AB68" s="23"/>
      <c r="AC68" s="23"/>
      <c r="AD68" s="38"/>
      <c r="AE68" s="23"/>
      <c r="AF68" s="23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7" t="s">
        <v>25</v>
      </c>
    </row>
    <row r="69" spans="8:81" ht="12.75">
      <c r="H69" s="7" t="s">
        <v>28</v>
      </c>
      <c r="J69"/>
      <c r="M69" s="7" t="s">
        <v>48</v>
      </c>
      <c r="O69"/>
      <c r="T69"/>
      <c r="Y69"/>
      <c r="AD69"/>
      <c r="AV69" s="7" t="s">
        <v>48</v>
      </c>
      <c r="BZ69" s="43"/>
      <c r="CA69" s="43"/>
      <c r="CB69" s="43"/>
      <c r="CC69" s="43"/>
    </row>
    <row r="70" spans="2:81" ht="12.75">
      <c r="B70">
        <f>B26+B41</f>
        <v>0</v>
      </c>
      <c r="C70">
        <f>C26+C41</f>
        <v>407</v>
      </c>
      <c r="E70">
        <f>E26+E41</f>
        <v>1.6698390393459377</v>
      </c>
      <c r="F70">
        <f>F26+F41</f>
        <v>75</v>
      </c>
      <c r="G70">
        <f>G26+G41</f>
        <v>0.3301609606540623</v>
      </c>
      <c r="I70">
        <f>I26+I41</f>
        <v>353</v>
      </c>
      <c r="J70">
        <f>J26+J41</f>
        <v>1.6889488726579867</v>
      </c>
      <c r="K70">
        <f>K26+K41</f>
        <v>76</v>
      </c>
      <c r="M70">
        <f>M26+M41</f>
        <v>454</v>
      </c>
      <c r="N70">
        <f>N26+N41</f>
        <v>355</v>
      </c>
      <c r="O70"/>
      <c r="P70">
        <f>P26+P41</f>
        <v>99</v>
      </c>
      <c r="R70">
        <f>R26+R41</f>
        <v>407</v>
      </c>
      <c r="S70">
        <f>S26+S41</f>
        <v>301</v>
      </c>
      <c r="T70"/>
      <c r="U70">
        <f>U26+U41</f>
        <v>106</v>
      </c>
      <c r="W70">
        <f>W26+W41</f>
        <v>488</v>
      </c>
      <c r="X70">
        <f>X26+X41</f>
        <v>395</v>
      </c>
      <c r="Y70"/>
      <c r="Z70">
        <f>Z26+Z41</f>
        <v>93</v>
      </c>
      <c r="AB70">
        <f>AB26+AB41</f>
        <v>621</v>
      </c>
      <c r="AC70">
        <f>AC26+AC41</f>
        <v>515</v>
      </c>
      <c r="AD70"/>
      <c r="AE70">
        <f>AE26+AE41</f>
        <v>106</v>
      </c>
      <c r="AG70">
        <f>AG26+AG41</f>
        <v>483</v>
      </c>
      <c r="AH70">
        <f>AH26+AH41</f>
        <v>368</v>
      </c>
      <c r="AJ70">
        <f>AJ26+AJ41</f>
        <v>115</v>
      </c>
      <c r="AL70">
        <f>AL26+AL41</f>
        <v>508</v>
      </c>
      <c r="AM70">
        <f>AM26+AM41</f>
        <v>398</v>
      </c>
      <c r="AO70">
        <f>AO26+AO41</f>
        <v>110</v>
      </c>
      <c r="AQ70">
        <f>AQ26+AQ41</f>
        <v>381</v>
      </c>
      <c r="AR70">
        <f>AR26+AR41</f>
        <v>305</v>
      </c>
      <c r="AT70">
        <f>AT26+AT41</f>
        <v>76</v>
      </c>
      <c r="AV70">
        <f>AV26+AV41</f>
        <v>329</v>
      </c>
      <c r="AW70">
        <f>AW26+AW41</f>
        <v>273</v>
      </c>
      <c r="AY70">
        <f>AY26+AY41</f>
        <v>56</v>
      </c>
      <c r="BA70">
        <f>BA26+BA41</f>
        <v>320</v>
      </c>
      <c r="BB70">
        <f>BB26+BB41</f>
        <v>242</v>
      </c>
      <c r="BD70">
        <f>BD26+BD41</f>
        <v>78</v>
      </c>
      <c r="BF70">
        <f>BF26+BF41</f>
        <v>418</v>
      </c>
      <c r="BG70">
        <f>BG26+BG41</f>
        <v>335</v>
      </c>
      <c r="BI70">
        <f>BI26+BI41</f>
        <v>83</v>
      </c>
      <c r="BK70">
        <f>BK26+BK41</f>
        <v>401</v>
      </c>
      <c r="BL70">
        <f>BL26+BL41</f>
        <v>319</v>
      </c>
      <c r="BN70">
        <f>BN26+BN41</f>
        <v>82</v>
      </c>
      <c r="BP70">
        <f>BP26+BP41</f>
        <v>472</v>
      </c>
      <c r="BQ70">
        <f>BQ26+BQ41</f>
        <v>377</v>
      </c>
      <c r="BS70">
        <f>BS26+BS41</f>
        <v>95</v>
      </c>
      <c r="BU70">
        <f>BU26+BU41</f>
        <v>554</v>
      </c>
      <c r="BV70">
        <f>BV26+BV41</f>
        <v>478</v>
      </c>
      <c r="BX70">
        <f>BX26+BX41</f>
        <v>76</v>
      </c>
      <c r="BZ70" s="48">
        <f>BZ26+BZ41</f>
        <v>4487</v>
      </c>
      <c r="CA70" s="48">
        <f>CA26+CA41</f>
        <v>3610</v>
      </c>
      <c r="CC70" s="48">
        <f>CC26+CC41</f>
        <v>877</v>
      </c>
    </row>
    <row r="71" spans="63:76" ht="12.75">
      <c r="BK71">
        <f>BK27+BK42</f>
        <v>0</v>
      </c>
      <c r="BL71">
        <f>BL27+BL42</f>
        <v>0</v>
      </c>
      <c r="BN71">
        <f>BN27+BN42</f>
        <v>0</v>
      </c>
      <c r="BP71">
        <f>BP27+BP42</f>
        <v>0</v>
      </c>
      <c r="BQ71">
        <f>BQ27+BQ42</f>
        <v>0</v>
      </c>
      <c r="BS71">
        <f>BS27+BS42</f>
        <v>0</v>
      </c>
      <c r="BU71">
        <f>BU27+BU42</f>
        <v>0</v>
      </c>
      <c r="BV71">
        <f>BV27+BV42</f>
        <v>0</v>
      </c>
      <c r="BX71">
        <f>BX27+BX42</f>
        <v>0</v>
      </c>
    </row>
  </sheetData>
  <sheetProtection/>
  <mergeCells count="96">
    <mergeCell ref="BP3:BT3"/>
    <mergeCell ref="BQ4:BR4"/>
    <mergeCell ref="BP28:BT28"/>
    <mergeCell ref="BQ29:BR29"/>
    <mergeCell ref="BP43:BT43"/>
    <mergeCell ref="BQ44:BR44"/>
    <mergeCell ref="BL4:BM4"/>
    <mergeCell ref="BK28:BO28"/>
    <mergeCell ref="BL29:BM29"/>
    <mergeCell ref="BK43:BO43"/>
    <mergeCell ref="BL44:BM44"/>
    <mergeCell ref="AM44:AN44"/>
    <mergeCell ref="AQ43:AU43"/>
    <mergeCell ref="BG44:BH44"/>
    <mergeCell ref="BA43:BE43"/>
    <mergeCell ref="BB44:BC44"/>
    <mergeCell ref="D44:E44"/>
    <mergeCell ref="I44:J44"/>
    <mergeCell ref="N44:O44"/>
    <mergeCell ref="S44:T44"/>
    <mergeCell ref="CA44:CB44"/>
    <mergeCell ref="BZ43:CD43"/>
    <mergeCell ref="AV43:AZ43"/>
    <mergeCell ref="X44:Y44"/>
    <mergeCell ref="AC44:AD44"/>
    <mergeCell ref="BF43:BJ43"/>
    <mergeCell ref="AW44:AX44"/>
    <mergeCell ref="AR44:AS44"/>
    <mergeCell ref="C43:G43"/>
    <mergeCell ref="H43:L43"/>
    <mergeCell ref="M43:Q43"/>
    <mergeCell ref="R43:V43"/>
    <mergeCell ref="W43:AA43"/>
    <mergeCell ref="AB43:AF43"/>
    <mergeCell ref="AG43:AK43"/>
    <mergeCell ref="AL43:AP43"/>
    <mergeCell ref="X29:Y29"/>
    <mergeCell ref="AH44:AI44"/>
    <mergeCell ref="CA29:CB29"/>
    <mergeCell ref="AG28:AK28"/>
    <mergeCell ref="AL28:AP28"/>
    <mergeCell ref="AQ28:AU28"/>
    <mergeCell ref="AV28:AZ28"/>
    <mergeCell ref="BZ28:CD28"/>
    <mergeCell ref="BA28:BE28"/>
    <mergeCell ref="BB29:BC29"/>
    <mergeCell ref="C28:G28"/>
    <mergeCell ref="H28:L28"/>
    <mergeCell ref="M28:Q28"/>
    <mergeCell ref="R28:V28"/>
    <mergeCell ref="D29:E29"/>
    <mergeCell ref="I29:J29"/>
    <mergeCell ref="N29:O29"/>
    <mergeCell ref="S29:T29"/>
    <mergeCell ref="AC29:AD29"/>
    <mergeCell ref="AM29:AN29"/>
    <mergeCell ref="AB28:AF28"/>
    <mergeCell ref="AC4:AD4"/>
    <mergeCell ref="AH4:AI4"/>
    <mergeCell ref="AM4:AN4"/>
    <mergeCell ref="AH29:AI29"/>
    <mergeCell ref="W28:AA28"/>
    <mergeCell ref="CA4:CB4"/>
    <mergeCell ref="AB3:AF3"/>
    <mergeCell ref="X4:Y4"/>
    <mergeCell ref="W3:AA3"/>
    <mergeCell ref="BZ3:CD3"/>
    <mergeCell ref="AV3:AZ3"/>
    <mergeCell ref="AR4:AS4"/>
    <mergeCell ref="AW4:AX4"/>
    <mergeCell ref="AG3:AK3"/>
    <mergeCell ref="BK3:BO3"/>
    <mergeCell ref="C3:G3"/>
    <mergeCell ref="H3:L3"/>
    <mergeCell ref="M3:Q3"/>
    <mergeCell ref="R3:V3"/>
    <mergeCell ref="N4:O4"/>
    <mergeCell ref="S4:T4"/>
    <mergeCell ref="D4:E4"/>
    <mergeCell ref="I4:J4"/>
    <mergeCell ref="BF3:BJ3"/>
    <mergeCell ref="BG4:BH4"/>
    <mergeCell ref="AQ3:AU3"/>
    <mergeCell ref="AL3:AP3"/>
    <mergeCell ref="BF28:BJ28"/>
    <mergeCell ref="BG29:BH29"/>
    <mergeCell ref="BA3:BE3"/>
    <mergeCell ref="BB4:BC4"/>
    <mergeCell ref="AW29:AX29"/>
    <mergeCell ref="AR29:AS29"/>
    <mergeCell ref="BU3:BY3"/>
    <mergeCell ref="BV4:BW4"/>
    <mergeCell ref="BU28:BY28"/>
    <mergeCell ref="BV29:BW29"/>
    <mergeCell ref="BU43:BY43"/>
    <mergeCell ref="BV44:BW44"/>
  </mergeCells>
  <printOptions horizontalCentered="1"/>
  <pageMargins left="0.17" right="0.17" top="1.12" bottom="0.77" header="0.5" footer="0.5"/>
  <pageSetup fitToHeight="2" fitToWidth="2" horizontalDpi="600" verticalDpi="600" orientation="landscape" pageOrder="overThenDown" scale="29" r:id="rId2"/>
  <headerFooter alignWithMargins="0">
    <oddHeader>&amp;L&amp;G&amp;C&amp;"Arial,Bold"&amp;14One Year Retention of Full-Time Baccalaureate Freshmen
Fall 2006 - Fall 2015</oddHeader>
    <oddFooter>&amp;L&amp;"Arial,Italic"&amp;8Prepared by: Office of Institutional Research (cmg/aj/as)&amp;R&amp;"Arial,Italic"&amp;8Based on data as of 10/17/2016</oddFooter>
  </headerFooter>
  <rowBreaks count="1" manualBreakCount="1">
    <brk id="41" max="7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John's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Marie Goodwin</dc:creator>
  <cp:keywords/>
  <dc:description/>
  <cp:lastModifiedBy>STJ</cp:lastModifiedBy>
  <cp:lastPrinted>2016-07-07T13:31:07Z</cp:lastPrinted>
  <dcterms:created xsi:type="dcterms:W3CDTF">2012-06-25T17:33:50Z</dcterms:created>
  <dcterms:modified xsi:type="dcterms:W3CDTF">2016-10-17T18:22:31Z</dcterms:modified>
  <cp:category/>
  <cp:version/>
  <cp:contentType/>
  <cp:contentStatus/>
</cp:coreProperties>
</file>